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ГУ\КОНТРОЛЛИНГ\БЮДЖЕТЫ\2025 г\"/>
    </mc:Choice>
  </mc:AlternateContent>
  <xr:revisionPtr revIDLastSave="0" documentId="8_{A950201F-6E1A-42FF-8DA2-99C24C310EA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Баланс" sheetId="1" r:id="rId1"/>
    <sheet name="Лист1" sheetId="2" r:id="rId2"/>
  </sheets>
  <calcPr calcId="191029" refMode="R1C1"/>
</workbook>
</file>

<file path=xl/calcChain.xml><?xml version="1.0" encoding="utf-8"?>
<calcChain xmlns="http://schemas.openxmlformats.org/spreadsheetml/2006/main">
  <c r="U36" i="1" l="1"/>
  <c r="T36" i="1"/>
  <c r="S36" i="1"/>
  <c r="P36" i="1"/>
  <c r="O36" i="1"/>
  <c r="N36" i="1"/>
  <c r="K36" i="1"/>
  <c r="J36" i="1"/>
  <c r="I36" i="1"/>
  <c r="F36" i="1"/>
  <c r="E36" i="1"/>
  <c r="D36" i="1"/>
  <c r="C36" i="1"/>
  <c r="U35" i="1"/>
  <c r="D35" i="1"/>
  <c r="E35" i="1" s="1"/>
  <c r="U31" i="1"/>
  <c r="U28" i="1" s="1"/>
  <c r="T31" i="1"/>
  <c r="T28" i="1" s="1"/>
  <c r="S31" i="1"/>
  <c r="S28" i="1" s="1"/>
  <c r="P31" i="1"/>
  <c r="P28" i="1" s="1"/>
  <c r="O31" i="1"/>
  <c r="O28" i="1" s="1"/>
  <c r="N31" i="1"/>
  <c r="N28" i="1" s="1"/>
  <c r="K31" i="1"/>
  <c r="J31" i="1"/>
  <c r="I31" i="1"/>
  <c r="I28" i="1" s="1"/>
  <c r="F31" i="1"/>
  <c r="E31" i="1"/>
  <c r="E28" i="1" s="1"/>
  <c r="D31" i="1"/>
  <c r="D28" i="1" s="1"/>
  <c r="C31" i="1"/>
  <c r="U20" i="1"/>
  <c r="T20" i="1"/>
  <c r="S20" i="1"/>
  <c r="P20" i="1"/>
  <c r="O20" i="1"/>
  <c r="N20" i="1"/>
  <c r="K20" i="1"/>
  <c r="J20" i="1"/>
  <c r="I20" i="1"/>
  <c r="F20" i="1"/>
  <c r="E20" i="1"/>
  <c r="D20" i="1"/>
  <c r="C20" i="1"/>
  <c r="U16" i="1"/>
  <c r="T16" i="1"/>
  <c r="S16" i="1"/>
  <c r="P16" i="1"/>
  <c r="O16" i="1"/>
  <c r="N16" i="1"/>
  <c r="K16" i="1"/>
  <c r="J16" i="1"/>
  <c r="I16" i="1"/>
  <c r="F16" i="1"/>
  <c r="E16" i="1"/>
  <c r="D16" i="1"/>
  <c r="C16" i="1"/>
  <c r="U6" i="1"/>
  <c r="U5" i="1" s="1"/>
  <c r="T6" i="1"/>
  <c r="S6" i="1"/>
  <c r="S5" i="1" s="1"/>
  <c r="P6" i="1"/>
  <c r="P5" i="1" s="1"/>
  <c r="O6" i="1"/>
  <c r="O5" i="1" s="1"/>
  <c r="N6" i="1"/>
  <c r="N5" i="1" s="1"/>
  <c r="K6" i="1"/>
  <c r="J6" i="1"/>
  <c r="J5" i="1" s="1"/>
  <c r="I6" i="1"/>
  <c r="F6" i="1"/>
  <c r="F5" i="1" s="1"/>
  <c r="E6" i="1"/>
  <c r="E5" i="1" s="1"/>
  <c r="D6" i="1"/>
  <c r="C6" i="1"/>
  <c r="U15" i="1" l="1"/>
  <c r="U4" i="1" s="1"/>
  <c r="S15" i="1"/>
  <c r="S4" i="1" s="1"/>
  <c r="E34" i="1"/>
  <c r="E27" i="1" s="1"/>
  <c r="D15" i="1"/>
  <c r="U26" i="1"/>
  <c r="P15" i="1"/>
  <c r="K15" i="1"/>
  <c r="E15" i="1"/>
  <c r="C34" i="1"/>
  <c r="T15" i="1"/>
  <c r="C15" i="1"/>
  <c r="D34" i="1"/>
  <c r="D27" i="1" s="1"/>
  <c r="C28" i="1"/>
  <c r="D5" i="1"/>
  <c r="J15" i="1"/>
  <c r="F28" i="1"/>
  <c r="K28" i="1"/>
  <c r="J28" i="1"/>
  <c r="T5" i="1"/>
  <c r="O15" i="1"/>
  <c r="F15" i="1"/>
  <c r="F35" i="1"/>
  <c r="I5" i="1"/>
  <c r="N15" i="1"/>
  <c r="N4" i="1" s="1"/>
  <c r="U34" i="1"/>
  <c r="C5" i="1"/>
  <c r="K5" i="1"/>
  <c r="I15" i="1"/>
  <c r="P4" i="1" l="1"/>
  <c r="G4" i="1"/>
  <c r="C27" i="1"/>
  <c r="E4" i="1"/>
  <c r="I35" i="1"/>
  <c r="F34" i="1"/>
  <c r="F27" i="1" s="1"/>
  <c r="O4" i="1"/>
  <c r="J4" i="1"/>
  <c r="C4" i="1"/>
  <c r="D4" i="1"/>
  <c r="F4" i="1"/>
  <c r="I4" i="1"/>
  <c r="K4" i="1"/>
  <c r="U27" i="1"/>
  <c r="T4" i="1"/>
  <c r="E42" i="1" l="1"/>
  <c r="F42" i="1"/>
  <c r="D42" i="1"/>
  <c r="J35" i="1"/>
  <c r="I34" i="1"/>
  <c r="U42" i="1"/>
  <c r="C42" i="1"/>
  <c r="I27" i="1" l="1"/>
  <c r="K35" i="1"/>
  <c r="J34" i="1"/>
  <c r="I42" i="1" l="1"/>
  <c r="J27" i="1"/>
  <c r="K34" i="1"/>
  <c r="N35" i="1"/>
  <c r="K27" i="1" l="1"/>
  <c r="O35" i="1"/>
  <c r="N34" i="1"/>
  <c r="J42" i="1"/>
  <c r="P35" i="1" l="1"/>
  <c r="O34" i="1"/>
  <c r="K42" i="1"/>
  <c r="N27" i="1"/>
  <c r="O27" i="1" l="1"/>
  <c r="N42" i="1"/>
  <c r="P34" i="1"/>
  <c r="S35" i="1"/>
  <c r="T35" i="1" l="1"/>
  <c r="S34" i="1"/>
  <c r="O42" i="1"/>
  <c r="P27" i="1"/>
  <c r="S27" i="1" l="1"/>
  <c r="T34" i="1"/>
  <c r="P42" i="1"/>
  <c r="T27" i="1" l="1"/>
  <c r="S42" i="1"/>
  <c r="T42" i="1" l="1"/>
</calcChain>
</file>

<file path=xl/sharedStrings.xml><?xml version="1.0" encoding="utf-8"?>
<sst xmlns="http://schemas.openxmlformats.org/spreadsheetml/2006/main" count="96" uniqueCount="80">
  <si>
    <t>Управленческий баланс</t>
  </si>
  <si>
    <t>тыс.руб.</t>
  </si>
  <si>
    <t>Наименование статьи</t>
  </si>
  <si>
    <t>изменение за 1 квартал</t>
  </si>
  <si>
    <t>темп роста к началу года</t>
  </si>
  <si>
    <t>на 01.05.21</t>
  </si>
  <si>
    <t>изменение за полугодие</t>
  </si>
  <si>
    <t>на 01.08.21</t>
  </si>
  <si>
    <t>на 01.09.21</t>
  </si>
  <si>
    <t>на 01.10.21</t>
  </si>
  <si>
    <t>изменение за 9 мес</t>
  </si>
  <si>
    <t>темп роста</t>
  </si>
  <si>
    <t>на 01.11.21</t>
  </si>
  <si>
    <t>на 01.12.21</t>
  </si>
  <si>
    <t>на 01.01.22</t>
  </si>
  <si>
    <t>изменение за год</t>
  </si>
  <si>
    <t>АКТИВЫ</t>
  </si>
  <si>
    <t>ВНЕОБОРОТНЫЕ АКТИВЫ</t>
  </si>
  <si>
    <t>1.1</t>
  </si>
  <si>
    <t>Основные средства</t>
  </si>
  <si>
    <t>Офис</t>
  </si>
  <si>
    <t>Магазин №1</t>
  </si>
  <si>
    <t>Магазин №2</t>
  </si>
  <si>
    <t>Производственный цех</t>
  </si>
  <si>
    <t>Складской комплекс</t>
  </si>
  <si>
    <t>Прочие основные средства</t>
  </si>
  <si>
    <t>1.2</t>
  </si>
  <si>
    <t>Нематериальные активы</t>
  </si>
  <si>
    <t>1.3</t>
  </si>
  <si>
    <t>Финансовые вложения</t>
  </si>
  <si>
    <t>ОБОРОТНЫЕ АКТИВЫ</t>
  </si>
  <si>
    <t>2.1</t>
  </si>
  <si>
    <t>Запасы</t>
  </si>
  <si>
    <t>Материалы на складах</t>
  </si>
  <si>
    <t>Готовая продукция на складе</t>
  </si>
  <si>
    <t>Незавершенное производство</t>
  </si>
  <si>
    <t>2.2</t>
  </si>
  <si>
    <t>Дебиторская задолженность</t>
  </si>
  <si>
    <t>контрагент 1</t>
  </si>
  <si>
    <t>контрагент 2</t>
  </si>
  <si>
    <t>прочие контрагенты</t>
  </si>
  <si>
    <t>2.3</t>
  </si>
  <si>
    <t>Денежные средства</t>
  </si>
  <si>
    <t>2.4</t>
  </si>
  <si>
    <t>Прочие оборотные активы</t>
  </si>
  <si>
    <t>ПАССИВЫ</t>
  </si>
  <si>
    <t>КАПИТАЛ И РЕЗЕРВЫ</t>
  </si>
  <si>
    <t>3.1</t>
  </si>
  <si>
    <t>Уставный капитал</t>
  </si>
  <si>
    <t>3.2</t>
  </si>
  <si>
    <t>Резервный капитал</t>
  </si>
  <si>
    <t>3.3</t>
  </si>
  <si>
    <t>Прибыль/убыток</t>
  </si>
  <si>
    <t>Отчетного периода</t>
  </si>
  <si>
    <t>Прошлых лет</t>
  </si>
  <si>
    <t xml:space="preserve"> ОБЯЗАТЕЛЬСТВА</t>
  </si>
  <si>
    <t>4.1</t>
  </si>
  <si>
    <t>Долгосрочные заемные средства</t>
  </si>
  <si>
    <t>4.2</t>
  </si>
  <si>
    <t>Кредиторская задолженность</t>
  </si>
  <si>
    <t>4.3</t>
  </si>
  <si>
    <t>Прочие обязательства</t>
  </si>
  <si>
    <t>Проверка баланса</t>
  </si>
  <si>
    <t>Структура активов</t>
  </si>
  <si>
    <t>в т.ч.</t>
  </si>
  <si>
    <t>Структура пассивов</t>
  </si>
  <si>
    <t>Прибыль /убыток</t>
  </si>
  <si>
    <t>ОБЯЗАТЕЛЬСТВА</t>
  </si>
  <si>
    <t>Заемные средства</t>
  </si>
  <si>
    <t>КОЭФФИЦИЕНТНЫЙ АНАЛИЗ</t>
  </si>
  <si>
    <r>
      <t xml:space="preserve">Коэффициент автономии
</t>
    </r>
    <r>
      <rPr>
        <sz val="11"/>
        <color theme="1"/>
        <rFont val="Times New Roman"/>
        <family val="1"/>
        <charset val="204"/>
      </rPr>
      <t xml:space="preserve"> (финансовой независимости)</t>
    </r>
  </si>
  <si>
    <t>Коэффициент соотношения заемных и собственных средств</t>
  </si>
  <si>
    <t>Коэффициент абсолютной ликвидности</t>
  </si>
  <si>
    <t>Коэффициент текущей ликвидности</t>
  </si>
  <si>
    <t>на 01.06</t>
  </si>
  <si>
    <t>на 01.07</t>
  </si>
  <si>
    <t>на 01.01</t>
  </si>
  <si>
    <t>на 01.02</t>
  </si>
  <si>
    <t>на 01.03</t>
  </si>
  <si>
    <t>на 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</si>
</sst>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9" fontId="4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9" fontId="5" fillId="0" borderId="0" xfId="2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9" fontId="7" fillId="3" borderId="15" xfId="2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3" borderId="17" xfId="0" applyNumberFormat="1" applyFont="1" applyFill="1" applyBorder="1" applyAlignment="1">
      <alignment horizontal="center" vertical="center"/>
    </xf>
    <xf numFmtId="9" fontId="7" fillId="3" borderId="15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/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9" fontId="7" fillId="0" borderId="23" xfId="2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/>
    </xf>
    <xf numFmtId="9" fontId="7" fillId="0" borderId="23" xfId="2" applyFont="1" applyBorder="1"/>
    <xf numFmtId="0" fontId="6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indent="1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9" fontId="4" fillId="0" borderId="23" xfId="2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4" borderId="25" xfId="0" applyNumberFormat="1" applyFont="1" applyFill="1" applyBorder="1" applyAlignment="1">
      <alignment horizontal="center" vertical="center"/>
    </xf>
    <xf numFmtId="9" fontId="4" fillId="0" borderId="23" xfId="2" applyFont="1" applyBorder="1"/>
    <xf numFmtId="0" fontId="2" fillId="0" borderId="0" xfId="0" applyFont="1"/>
    <xf numFmtId="0" fontId="2" fillId="0" borderId="19" xfId="0" applyFont="1" applyBorder="1" applyAlignment="1">
      <alignment horizontal="left" indent="2"/>
    </xf>
    <xf numFmtId="3" fontId="8" fillId="0" borderId="20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9" fontId="9" fillId="0" borderId="23" xfId="2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indent="1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9" fontId="4" fillId="0" borderId="31" xfId="2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4" borderId="33" xfId="0" applyNumberFormat="1" applyFont="1" applyFill="1" applyBorder="1" applyAlignment="1">
      <alignment horizontal="center" vertical="center"/>
    </xf>
    <xf numFmtId="9" fontId="4" fillId="0" borderId="33" xfId="2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9" fontId="4" fillId="0" borderId="36" xfId="2" applyFont="1" applyBorder="1" applyAlignment="1">
      <alignment horizontal="center" vertical="center"/>
    </xf>
    <xf numFmtId="9" fontId="4" fillId="0" borderId="0" xfId="2" applyFont="1" applyBorder="1"/>
    <xf numFmtId="0" fontId="6" fillId="0" borderId="19" xfId="0" applyFont="1" applyBorder="1" applyAlignment="1">
      <alignment wrapText="1"/>
    </xf>
    <xf numFmtId="0" fontId="2" fillId="0" borderId="19" xfId="0" applyFont="1" applyBorder="1" applyAlignment="1">
      <alignment horizontal="left" wrapText="1" indent="1"/>
    </xf>
    <xf numFmtId="0" fontId="2" fillId="0" borderId="19" xfId="0" applyFont="1" applyBorder="1" applyAlignment="1">
      <alignment horizontal="left" indent="3"/>
    </xf>
    <xf numFmtId="9" fontId="4" fillId="0" borderId="31" xfId="2" applyFont="1" applyBorder="1"/>
    <xf numFmtId="9" fontId="5" fillId="0" borderId="0" xfId="2" applyFont="1"/>
    <xf numFmtId="9" fontId="4" fillId="0" borderId="0" xfId="2" applyFont="1" applyAlignment="1">
      <alignment horizontal="center"/>
    </xf>
    <xf numFmtId="9" fontId="4" fillId="0" borderId="0" xfId="2" applyFont="1"/>
    <xf numFmtId="49" fontId="10" fillId="0" borderId="0" xfId="0" applyNumberFormat="1" applyFont="1" applyAlignment="1">
      <alignment horizontal="center" vertical="center"/>
    </xf>
    <xf numFmtId="0" fontId="11" fillId="0" borderId="0" xfId="0" applyFont="1"/>
    <xf numFmtId="3" fontId="10" fillId="0" borderId="0" xfId="0" applyNumberFormat="1" applyFont="1"/>
    <xf numFmtId="0" fontId="10" fillId="0" borderId="0" xfId="0" applyFont="1"/>
    <xf numFmtId="9" fontId="12" fillId="0" borderId="0" xfId="2" applyFont="1"/>
    <xf numFmtId="9" fontId="13" fillId="0" borderId="0" xfId="2" applyFont="1" applyAlignment="1">
      <alignment horizontal="center"/>
    </xf>
    <xf numFmtId="9" fontId="13" fillId="0" borderId="0" xfId="2" applyFont="1"/>
    <xf numFmtId="3" fontId="6" fillId="2" borderId="38" xfId="0" applyNumberFormat="1" applyFont="1" applyFill="1" applyBorder="1" applyAlignment="1">
      <alignment horizontal="center" vertical="center"/>
    </xf>
    <xf numFmtId="9" fontId="6" fillId="2" borderId="38" xfId="2" applyFont="1" applyFill="1" applyBorder="1" applyAlignment="1">
      <alignment horizontal="center" vertical="center"/>
    </xf>
    <xf numFmtId="9" fontId="6" fillId="2" borderId="39" xfId="2" applyFont="1" applyFill="1" applyBorder="1" applyAlignment="1">
      <alignment horizontal="center" vertical="center"/>
    </xf>
    <xf numFmtId="9" fontId="6" fillId="0" borderId="40" xfId="2" applyFont="1" applyBorder="1" applyAlignment="1">
      <alignment horizontal="center"/>
    </xf>
    <xf numFmtId="9" fontId="14" fillId="0" borderId="40" xfId="2" applyFont="1" applyBorder="1" applyAlignment="1">
      <alignment horizontal="center"/>
    </xf>
    <xf numFmtId="9" fontId="7" fillId="0" borderId="40" xfId="2" applyFont="1" applyBorder="1" applyAlignment="1">
      <alignment horizontal="center"/>
    </xf>
    <xf numFmtId="9" fontId="6" fillId="4" borderId="40" xfId="2" applyFont="1" applyFill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9" fontId="2" fillId="0" borderId="42" xfId="2" applyFont="1" applyBorder="1" applyAlignment="1">
      <alignment horizontal="center"/>
    </xf>
    <xf numFmtId="9" fontId="14" fillId="0" borderId="42" xfId="2" applyFont="1" applyBorder="1" applyAlignment="1">
      <alignment horizontal="center"/>
    </xf>
    <xf numFmtId="9" fontId="4" fillId="0" borderId="42" xfId="2" applyFont="1" applyBorder="1" applyAlignment="1">
      <alignment horizontal="center"/>
    </xf>
    <xf numFmtId="9" fontId="2" fillId="0" borderId="43" xfId="2" applyFont="1" applyBorder="1" applyAlignment="1">
      <alignment horizontal="center"/>
    </xf>
    <xf numFmtId="9" fontId="6" fillId="4" borderId="43" xfId="2" applyFont="1" applyFill="1" applyBorder="1" applyAlignment="1">
      <alignment horizontal="center"/>
    </xf>
    <xf numFmtId="9" fontId="5" fillId="0" borderId="46" xfId="2" applyFont="1" applyBorder="1" applyAlignment="1">
      <alignment horizontal="center"/>
    </xf>
    <xf numFmtId="9" fontId="14" fillId="0" borderId="46" xfId="2" applyFont="1" applyBorder="1" applyAlignment="1">
      <alignment horizontal="center"/>
    </xf>
    <xf numFmtId="9" fontId="4" fillId="0" borderId="46" xfId="2" applyFont="1" applyBorder="1" applyAlignment="1">
      <alignment horizontal="center"/>
    </xf>
    <xf numFmtId="9" fontId="14" fillId="4" borderId="46" xfId="2" applyFont="1" applyFill="1" applyBorder="1" applyAlignment="1">
      <alignment horizontal="center"/>
    </xf>
    <xf numFmtId="0" fontId="5" fillId="0" borderId="0" xfId="0" applyFont="1"/>
    <xf numFmtId="9" fontId="5" fillId="0" borderId="47" xfId="2" applyFont="1" applyBorder="1" applyAlignment="1">
      <alignment horizontal="center"/>
    </xf>
    <xf numFmtId="9" fontId="14" fillId="0" borderId="47" xfId="2" applyFont="1" applyBorder="1" applyAlignment="1">
      <alignment horizontal="center"/>
    </xf>
    <xf numFmtId="9" fontId="4" fillId="0" borderId="47" xfId="2" applyFont="1" applyBorder="1" applyAlignment="1">
      <alignment horizontal="center"/>
    </xf>
    <xf numFmtId="9" fontId="14" fillId="4" borderId="47" xfId="2" applyFont="1" applyFill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19" xfId="1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9" fontId="6" fillId="0" borderId="49" xfId="2" applyFont="1" applyBorder="1" applyAlignment="1">
      <alignment horizontal="center" vertical="center"/>
    </xf>
    <xf numFmtId="9" fontId="2" fillId="0" borderId="50" xfId="2" applyFont="1" applyBorder="1" applyAlignment="1">
      <alignment horizontal="center" vertical="center"/>
    </xf>
    <xf numFmtId="9" fontId="6" fillId="0" borderId="51" xfId="2" applyFont="1" applyBorder="1" applyAlignment="1">
      <alignment horizontal="center" vertical="center"/>
    </xf>
    <xf numFmtId="164" fontId="2" fillId="0" borderId="0" xfId="1" applyFont="1" applyAlignment="1">
      <alignment vertical="center"/>
    </xf>
    <xf numFmtId="164" fontId="2" fillId="0" borderId="48" xfId="1" applyFont="1" applyBorder="1" applyAlignment="1">
      <alignment horizontal="center" vertical="center"/>
    </xf>
    <xf numFmtId="164" fontId="6" fillId="0" borderId="49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9" fontId="7" fillId="5" borderId="6" xfId="2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64" fontId="6" fillId="0" borderId="19" xfId="1" applyFont="1" applyBorder="1" applyAlignment="1">
      <alignment horizontal="left" vertical="center" indent="1"/>
    </xf>
    <xf numFmtId="0" fontId="6" fillId="0" borderId="40" xfId="0" applyFont="1" applyBorder="1" applyAlignment="1">
      <alignment horizontal="left" indent="1"/>
    </xf>
    <xf numFmtId="0" fontId="5" fillId="0" borderId="41" xfId="0" applyFont="1" applyBorder="1" applyAlignment="1">
      <alignment horizontal="left" indent="4"/>
    </xf>
    <xf numFmtId="0" fontId="5" fillId="0" borderId="43" xfId="0" applyFont="1" applyBorder="1" applyAlignment="1">
      <alignment horizontal="left" indent="4"/>
    </xf>
    <xf numFmtId="0" fontId="5" fillId="0" borderId="44" xfId="0" applyFont="1" applyBorder="1" applyAlignment="1">
      <alignment horizontal="left" indent="4"/>
    </xf>
    <xf numFmtId="0" fontId="5" fillId="0" borderId="45" xfId="0" applyFont="1" applyBorder="1" applyAlignment="1">
      <alignment horizontal="left" indent="4"/>
    </xf>
    <xf numFmtId="164" fontId="6" fillId="0" borderId="19" xfId="1" applyFont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showGridLines="0" tabSelected="1" zoomScale="70" zoomScaleNormal="70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09375" defaultRowHeight="13.8" outlineLevelRow="1" outlineLevelCol="2" x14ac:dyDescent="0.25"/>
  <cols>
    <col min="1" max="1" width="5.109375" style="1" customWidth="1"/>
    <col min="2" max="2" width="35.88671875" style="45" customWidth="1"/>
    <col min="3" max="3" width="10.6640625" style="45" bestFit="1" customWidth="1"/>
    <col min="4" max="5" width="10.6640625" style="45" customWidth="1" outlineLevel="2"/>
    <col min="6" max="6" width="10.6640625" style="45" customWidth="1" outlineLevel="1"/>
    <col min="7" max="7" width="11.88671875" style="45" customWidth="1" outlineLevel="1"/>
    <col min="8" max="8" width="9.109375" style="75" customWidth="1" outlineLevel="1"/>
    <col min="9" max="10" width="10.6640625" style="45" customWidth="1" outlineLevel="2"/>
    <col min="11" max="11" width="10.6640625" style="45" customWidth="1" outlineLevel="1"/>
    <col min="12" max="12" width="12.33203125" style="45" customWidth="1" outlineLevel="1"/>
    <col min="13" max="13" width="10.5546875" style="75" customWidth="1" outlineLevel="1"/>
    <col min="14" max="15" width="10.6640625" style="45" customWidth="1" outlineLevel="2"/>
    <col min="16" max="16" width="10.6640625" style="45" customWidth="1" outlineLevel="1"/>
    <col min="17" max="17" width="12.109375" style="45" customWidth="1" outlineLevel="1"/>
    <col min="18" max="18" width="10.6640625" style="76" customWidth="1" outlineLevel="1"/>
    <col min="19" max="20" width="10.6640625" style="45" customWidth="1" outlineLevel="2"/>
    <col min="21" max="21" width="11.109375" style="45" customWidth="1"/>
    <col min="22" max="22" width="12.6640625" style="45" customWidth="1"/>
    <col min="23" max="23" width="10.109375" style="77" customWidth="1"/>
    <col min="24" max="16384" width="9.109375" style="45"/>
  </cols>
  <sheetData>
    <row r="1" spans="1:23" s="5" customFormat="1" ht="25.5" customHeigh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s="5" customFormat="1" ht="10.5" customHeight="1" thickBot="1" x14ac:dyDescent="0.35">
      <c r="A2" s="6" t="s">
        <v>1</v>
      </c>
      <c r="D2" s="3"/>
      <c r="E2" s="3"/>
      <c r="F2" s="3"/>
      <c r="H2" s="7"/>
      <c r="I2" s="3"/>
      <c r="J2" s="3"/>
      <c r="K2" s="3"/>
      <c r="M2" s="7"/>
      <c r="N2" s="3"/>
      <c r="O2" s="3"/>
      <c r="P2" s="3"/>
      <c r="R2" s="4"/>
      <c r="S2" s="3"/>
      <c r="T2" s="3"/>
      <c r="U2" s="3"/>
      <c r="W2" s="4"/>
    </row>
    <row r="3" spans="1:23" s="14" customFormat="1" ht="55.8" thickBot="1" x14ac:dyDescent="0.35">
      <c r="A3" s="8"/>
      <c r="B3" s="9" t="s">
        <v>2</v>
      </c>
      <c r="C3" s="10" t="s">
        <v>76</v>
      </c>
      <c r="D3" s="11" t="s">
        <v>77</v>
      </c>
      <c r="E3" s="11" t="s">
        <v>78</v>
      </c>
      <c r="F3" s="12" t="s">
        <v>79</v>
      </c>
      <c r="G3" s="120" t="s">
        <v>3</v>
      </c>
      <c r="H3" s="121" t="s">
        <v>4</v>
      </c>
      <c r="I3" s="13" t="s">
        <v>5</v>
      </c>
      <c r="J3" s="11" t="s">
        <v>74</v>
      </c>
      <c r="K3" s="12" t="s">
        <v>75</v>
      </c>
      <c r="L3" s="120" t="s">
        <v>6</v>
      </c>
      <c r="M3" s="121" t="s">
        <v>4</v>
      </c>
      <c r="N3" s="13" t="s">
        <v>7</v>
      </c>
      <c r="O3" s="11" t="s">
        <v>8</v>
      </c>
      <c r="P3" s="12" t="s">
        <v>9</v>
      </c>
      <c r="Q3" s="120" t="s">
        <v>10</v>
      </c>
      <c r="R3" s="121" t="s">
        <v>11</v>
      </c>
      <c r="S3" s="13" t="s">
        <v>12</v>
      </c>
      <c r="T3" s="11" t="s">
        <v>13</v>
      </c>
      <c r="U3" s="12" t="s">
        <v>14</v>
      </c>
      <c r="V3" s="122" t="s">
        <v>15</v>
      </c>
      <c r="W3" s="121" t="s">
        <v>11</v>
      </c>
    </row>
    <row r="4" spans="1:23" s="23" customFormat="1" ht="26.25" customHeight="1" x14ac:dyDescent="0.3">
      <c r="A4" s="130" t="s">
        <v>16</v>
      </c>
      <c r="B4" s="131"/>
      <c r="C4" s="15">
        <f>SUM(C5,C15)</f>
        <v>74233</v>
      </c>
      <c r="D4" s="16">
        <f t="shared" ref="D4:U4" si="0">SUM(D5,D15)</f>
        <v>81144</v>
      </c>
      <c r="E4" s="16">
        <f t="shared" si="0"/>
        <v>88697</v>
      </c>
      <c r="F4" s="17">
        <f t="shared" si="0"/>
        <v>92579</v>
      </c>
      <c r="G4" s="18">
        <f t="shared" si="0"/>
        <v>0</v>
      </c>
      <c r="H4" s="19"/>
      <c r="I4" s="20">
        <f t="shared" si="0"/>
        <v>100575</v>
      </c>
      <c r="J4" s="16">
        <f t="shared" si="0"/>
        <v>108767</v>
      </c>
      <c r="K4" s="17">
        <f t="shared" si="0"/>
        <v>113617</v>
      </c>
      <c r="L4" s="18"/>
      <c r="M4" s="19"/>
      <c r="N4" s="20">
        <f t="shared" si="0"/>
        <v>119679</v>
      </c>
      <c r="O4" s="16">
        <f t="shared" si="0"/>
        <v>126894</v>
      </c>
      <c r="P4" s="17">
        <f t="shared" si="0"/>
        <v>129789</v>
      </c>
      <c r="Q4" s="18"/>
      <c r="R4" s="19"/>
      <c r="S4" s="20">
        <f t="shared" si="0"/>
        <v>137084</v>
      </c>
      <c r="T4" s="16">
        <f t="shared" si="0"/>
        <v>144063</v>
      </c>
      <c r="U4" s="17">
        <f t="shared" si="0"/>
        <v>153173</v>
      </c>
      <c r="V4" s="21"/>
      <c r="W4" s="22"/>
    </row>
    <row r="5" spans="1:23" s="34" customFormat="1" ht="14.4" x14ac:dyDescent="0.3">
      <c r="A5" s="24">
        <v>1</v>
      </c>
      <c r="B5" s="25" t="s">
        <v>17</v>
      </c>
      <c r="C5" s="26">
        <f>SUM(C6,C13,C14)</f>
        <v>34913</v>
      </c>
      <c r="D5" s="27">
        <f t="shared" ref="D5:U5" si="1">SUM(D6,D13,D14)</f>
        <v>34708</v>
      </c>
      <c r="E5" s="27">
        <f t="shared" si="1"/>
        <v>34503</v>
      </c>
      <c r="F5" s="28">
        <f t="shared" si="1"/>
        <v>34298</v>
      </c>
      <c r="G5" s="29"/>
      <c r="H5" s="30"/>
      <c r="I5" s="31">
        <f t="shared" si="1"/>
        <v>44093</v>
      </c>
      <c r="J5" s="27">
        <f t="shared" si="1"/>
        <v>43888</v>
      </c>
      <c r="K5" s="28">
        <f t="shared" si="1"/>
        <v>43683</v>
      </c>
      <c r="L5" s="29"/>
      <c r="M5" s="30"/>
      <c r="N5" s="31">
        <f t="shared" si="1"/>
        <v>53478</v>
      </c>
      <c r="O5" s="27">
        <f t="shared" si="1"/>
        <v>53273</v>
      </c>
      <c r="P5" s="28">
        <f t="shared" si="1"/>
        <v>53068</v>
      </c>
      <c r="Q5" s="29"/>
      <c r="R5" s="30"/>
      <c r="S5" s="31">
        <f t="shared" si="1"/>
        <v>62863</v>
      </c>
      <c r="T5" s="27">
        <f t="shared" si="1"/>
        <v>87658</v>
      </c>
      <c r="U5" s="28">
        <f t="shared" si="1"/>
        <v>87453</v>
      </c>
      <c r="V5" s="32"/>
      <c r="W5" s="33"/>
    </row>
    <row r="6" spans="1:23" x14ac:dyDescent="0.25">
      <c r="A6" s="35" t="s">
        <v>18</v>
      </c>
      <c r="B6" s="36" t="s">
        <v>19</v>
      </c>
      <c r="C6" s="37">
        <f t="shared" ref="C6:F6" si="2">SUM(C7:C12)</f>
        <v>33900</v>
      </c>
      <c r="D6" s="38">
        <f t="shared" si="2"/>
        <v>33696</v>
      </c>
      <c r="E6" s="38">
        <f t="shared" si="2"/>
        <v>33492</v>
      </c>
      <c r="F6" s="39">
        <f t="shared" si="2"/>
        <v>33288</v>
      </c>
      <c r="G6" s="40"/>
      <c r="H6" s="41"/>
      <c r="I6" s="42">
        <f t="shared" ref="I6:K6" si="3">SUM(I7:I12)</f>
        <v>33084</v>
      </c>
      <c r="J6" s="38">
        <f t="shared" si="3"/>
        <v>32880</v>
      </c>
      <c r="K6" s="39">
        <f t="shared" si="3"/>
        <v>32676</v>
      </c>
      <c r="L6" s="40"/>
      <c r="M6" s="41"/>
      <c r="N6" s="42">
        <f t="shared" ref="N6:U6" si="4">SUM(N7:N12)</f>
        <v>32472</v>
      </c>
      <c r="O6" s="38">
        <f t="shared" si="4"/>
        <v>32268</v>
      </c>
      <c r="P6" s="39">
        <f t="shared" si="4"/>
        <v>32064</v>
      </c>
      <c r="Q6" s="40"/>
      <c r="R6" s="41"/>
      <c r="S6" s="42">
        <f t="shared" si="4"/>
        <v>31860</v>
      </c>
      <c r="T6" s="38">
        <f t="shared" si="4"/>
        <v>56656</v>
      </c>
      <c r="U6" s="39">
        <f t="shared" si="4"/>
        <v>56452</v>
      </c>
      <c r="V6" s="43"/>
      <c r="W6" s="44"/>
    </row>
    <row r="7" spans="1:23" outlineLevel="1" x14ac:dyDescent="0.25">
      <c r="A7" s="35"/>
      <c r="B7" s="46" t="s">
        <v>20</v>
      </c>
      <c r="C7" s="47">
        <v>7200</v>
      </c>
      <c r="D7" s="48">
        <v>7156</v>
      </c>
      <c r="E7" s="48">
        <v>7112</v>
      </c>
      <c r="F7" s="49">
        <v>7068</v>
      </c>
      <c r="G7" s="50"/>
      <c r="H7" s="51"/>
      <c r="I7" s="52">
        <v>7024</v>
      </c>
      <c r="J7" s="48">
        <v>6980</v>
      </c>
      <c r="K7" s="49">
        <v>6936</v>
      </c>
      <c r="L7" s="50"/>
      <c r="M7" s="51"/>
      <c r="N7" s="52">
        <v>6892</v>
      </c>
      <c r="O7" s="48">
        <v>6848</v>
      </c>
      <c r="P7" s="49">
        <v>6804</v>
      </c>
      <c r="Q7" s="50"/>
      <c r="R7" s="51"/>
      <c r="S7" s="52">
        <v>6760</v>
      </c>
      <c r="T7" s="48">
        <v>6716</v>
      </c>
      <c r="U7" s="49">
        <v>6672</v>
      </c>
      <c r="V7" s="53"/>
      <c r="W7" s="44"/>
    </row>
    <row r="8" spans="1:23" outlineLevel="1" x14ac:dyDescent="0.25">
      <c r="A8" s="35"/>
      <c r="B8" s="46" t="s">
        <v>21</v>
      </c>
      <c r="C8" s="47">
        <v>6700</v>
      </c>
      <c r="D8" s="48">
        <v>6660</v>
      </c>
      <c r="E8" s="48">
        <v>6620</v>
      </c>
      <c r="F8" s="49">
        <v>6580</v>
      </c>
      <c r="G8" s="50"/>
      <c r="H8" s="51"/>
      <c r="I8" s="52">
        <v>6540</v>
      </c>
      <c r="J8" s="48">
        <v>6500</v>
      </c>
      <c r="K8" s="49">
        <v>6460</v>
      </c>
      <c r="L8" s="50"/>
      <c r="M8" s="51"/>
      <c r="N8" s="52">
        <v>6420</v>
      </c>
      <c r="O8" s="48">
        <v>6380</v>
      </c>
      <c r="P8" s="49">
        <v>6340</v>
      </c>
      <c r="Q8" s="50"/>
      <c r="R8" s="51"/>
      <c r="S8" s="52">
        <v>6300</v>
      </c>
      <c r="T8" s="48">
        <v>6260</v>
      </c>
      <c r="U8" s="49">
        <v>6220</v>
      </c>
      <c r="V8" s="53"/>
      <c r="W8" s="44"/>
    </row>
    <row r="9" spans="1:23" outlineLevel="1" x14ac:dyDescent="0.25">
      <c r="A9" s="35"/>
      <c r="B9" s="46" t="s">
        <v>22</v>
      </c>
      <c r="C9" s="47">
        <v>8200</v>
      </c>
      <c r="D9" s="48">
        <v>8150</v>
      </c>
      <c r="E9" s="48">
        <v>8100</v>
      </c>
      <c r="F9" s="49">
        <v>8050</v>
      </c>
      <c r="G9" s="50"/>
      <c r="H9" s="51"/>
      <c r="I9" s="52">
        <v>8000</v>
      </c>
      <c r="J9" s="48">
        <v>7950</v>
      </c>
      <c r="K9" s="49">
        <v>7900</v>
      </c>
      <c r="L9" s="50"/>
      <c r="M9" s="51"/>
      <c r="N9" s="52">
        <v>7850</v>
      </c>
      <c r="O9" s="48">
        <v>7800</v>
      </c>
      <c r="P9" s="49">
        <v>7750</v>
      </c>
      <c r="Q9" s="50"/>
      <c r="R9" s="51"/>
      <c r="S9" s="52">
        <v>7700</v>
      </c>
      <c r="T9" s="48">
        <v>7650</v>
      </c>
      <c r="U9" s="49">
        <v>7600</v>
      </c>
      <c r="V9" s="53"/>
      <c r="W9" s="44"/>
    </row>
    <row r="10" spans="1:23" outlineLevel="1" x14ac:dyDescent="0.25">
      <c r="A10" s="35"/>
      <c r="B10" s="46" t="s">
        <v>23</v>
      </c>
      <c r="C10" s="47">
        <v>9600</v>
      </c>
      <c r="D10" s="48">
        <v>9552</v>
      </c>
      <c r="E10" s="48">
        <v>9504</v>
      </c>
      <c r="F10" s="49">
        <v>9456</v>
      </c>
      <c r="G10" s="50"/>
      <c r="H10" s="51"/>
      <c r="I10" s="52">
        <v>9408</v>
      </c>
      <c r="J10" s="48">
        <v>9360</v>
      </c>
      <c r="K10" s="49">
        <v>9312</v>
      </c>
      <c r="L10" s="50"/>
      <c r="M10" s="51"/>
      <c r="N10" s="52">
        <v>9264</v>
      </c>
      <c r="O10" s="48">
        <v>9216</v>
      </c>
      <c r="P10" s="49">
        <v>9168</v>
      </c>
      <c r="Q10" s="50"/>
      <c r="R10" s="51"/>
      <c r="S10" s="52">
        <v>9120</v>
      </c>
      <c r="T10" s="48">
        <v>9072</v>
      </c>
      <c r="U10" s="49">
        <v>9024</v>
      </c>
      <c r="V10" s="53"/>
      <c r="W10" s="44"/>
    </row>
    <row r="11" spans="1:23" outlineLevel="1" x14ac:dyDescent="0.25">
      <c r="A11" s="35"/>
      <c r="B11" s="46" t="s">
        <v>24</v>
      </c>
      <c r="C11" s="47">
        <v>0</v>
      </c>
      <c r="D11" s="48">
        <v>0</v>
      </c>
      <c r="E11" s="48">
        <v>0</v>
      </c>
      <c r="F11" s="49">
        <v>0</v>
      </c>
      <c r="G11" s="50"/>
      <c r="H11" s="51"/>
      <c r="I11" s="52">
        <v>0</v>
      </c>
      <c r="J11" s="48">
        <v>0</v>
      </c>
      <c r="K11" s="49">
        <v>0</v>
      </c>
      <c r="L11" s="50"/>
      <c r="M11" s="51"/>
      <c r="N11" s="52">
        <v>0</v>
      </c>
      <c r="O11" s="48">
        <v>0</v>
      </c>
      <c r="P11" s="49">
        <v>0</v>
      </c>
      <c r="Q11" s="50"/>
      <c r="R11" s="51"/>
      <c r="S11" s="52">
        <v>0</v>
      </c>
      <c r="T11" s="48">
        <v>25000</v>
      </c>
      <c r="U11" s="49">
        <v>25000</v>
      </c>
      <c r="V11" s="53"/>
      <c r="W11" s="44"/>
    </row>
    <row r="12" spans="1:23" outlineLevel="1" x14ac:dyDescent="0.25">
      <c r="A12" s="35"/>
      <c r="B12" s="46" t="s">
        <v>25</v>
      </c>
      <c r="C12" s="47">
        <v>2200</v>
      </c>
      <c r="D12" s="48">
        <v>2178</v>
      </c>
      <c r="E12" s="48">
        <v>2156</v>
      </c>
      <c r="F12" s="49">
        <v>2134</v>
      </c>
      <c r="G12" s="50"/>
      <c r="H12" s="51"/>
      <c r="I12" s="52">
        <v>2112</v>
      </c>
      <c r="J12" s="48">
        <v>2090</v>
      </c>
      <c r="K12" s="49">
        <v>2068</v>
      </c>
      <c r="L12" s="50"/>
      <c r="M12" s="51"/>
      <c r="N12" s="52">
        <v>2046</v>
      </c>
      <c r="O12" s="48">
        <v>2024</v>
      </c>
      <c r="P12" s="49">
        <v>2002</v>
      </c>
      <c r="Q12" s="50"/>
      <c r="R12" s="51"/>
      <c r="S12" s="52">
        <v>1980</v>
      </c>
      <c r="T12" s="48">
        <v>1958</v>
      </c>
      <c r="U12" s="49">
        <v>1936</v>
      </c>
      <c r="V12" s="53"/>
      <c r="W12" s="44"/>
    </row>
    <row r="13" spans="1:23" x14ac:dyDescent="0.25">
      <c r="A13" s="35" t="s">
        <v>26</v>
      </c>
      <c r="B13" s="36" t="s">
        <v>27</v>
      </c>
      <c r="C13" s="37">
        <v>150</v>
      </c>
      <c r="D13" s="38">
        <v>149</v>
      </c>
      <c r="E13" s="38">
        <v>148</v>
      </c>
      <c r="F13" s="39">
        <v>147</v>
      </c>
      <c r="G13" s="40"/>
      <c r="H13" s="41"/>
      <c r="I13" s="42">
        <v>146</v>
      </c>
      <c r="J13" s="38">
        <v>145</v>
      </c>
      <c r="K13" s="39">
        <v>144</v>
      </c>
      <c r="L13" s="40"/>
      <c r="M13" s="41"/>
      <c r="N13" s="42">
        <v>143</v>
      </c>
      <c r="O13" s="38">
        <v>142</v>
      </c>
      <c r="P13" s="39">
        <v>141</v>
      </c>
      <c r="Q13" s="40"/>
      <c r="R13" s="41"/>
      <c r="S13" s="42">
        <v>140</v>
      </c>
      <c r="T13" s="38">
        <v>139</v>
      </c>
      <c r="U13" s="39">
        <v>138</v>
      </c>
      <c r="V13" s="43"/>
      <c r="W13" s="44"/>
    </row>
    <row r="14" spans="1:23" x14ac:dyDescent="0.25">
      <c r="A14" s="35" t="s">
        <v>28</v>
      </c>
      <c r="B14" s="36" t="s">
        <v>29</v>
      </c>
      <c r="C14" s="37">
        <v>863</v>
      </c>
      <c r="D14" s="38">
        <v>863</v>
      </c>
      <c r="E14" s="38">
        <v>863</v>
      </c>
      <c r="F14" s="39">
        <v>863</v>
      </c>
      <c r="G14" s="40"/>
      <c r="H14" s="41"/>
      <c r="I14" s="42">
        <v>10863</v>
      </c>
      <c r="J14" s="38">
        <v>10863</v>
      </c>
      <c r="K14" s="39">
        <v>10863</v>
      </c>
      <c r="L14" s="40"/>
      <c r="M14" s="41"/>
      <c r="N14" s="42">
        <v>20863</v>
      </c>
      <c r="O14" s="38">
        <v>20863</v>
      </c>
      <c r="P14" s="39">
        <v>20863</v>
      </c>
      <c r="Q14" s="40"/>
      <c r="R14" s="41"/>
      <c r="S14" s="42">
        <v>30863</v>
      </c>
      <c r="T14" s="38">
        <v>30863</v>
      </c>
      <c r="U14" s="39">
        <v>30863</v>
      </c>
      <c r="V14" s="43"/>
      <c r="W14" s="44"/>
    </row>
    <row r="15" spans="1:23" s="34" customFormat="1" ht="14.4" x14ac:dyDescent="0.3">
      <c r="A15" s="24">
        <v>2</v>
      </c>
      <c r="B15" s="25" t="s">
        <v>30</v>
      </c>
      <c r="C15" s="26">
        <f>SUM(C16,C20,C24,C25)</f>
        <v>39320</v>
      </c>
      <c r="D15" s="27">
        <f>SUM(D16,D20,D24,D25)</f>
        <v>46436</v>
      </c>
      <c r="E15" s="27">
        <f>SUM(E16,E20,E24,E25)</f>
        <v>54194</v>
      </c>
      <c r="F15" s="28">
        <f>SUM(F16,F20,F24,F25)</f>
        <v>58281</v>
      </c>
      <c r="G15" s="29"/>
      <c r="H15" s="30"/>
      <c r="I15" s="31">
        <f>SUM(I16,I20,I24,I25)</f>
        <v>56482</v>
      </c>
      <c r="J15" s="27">
        <f>SUM(J16,J20,J24,J25)</f>
        <v>64879</v>
      </c>
      <c r="K15" s="28">
        <f>SUM(K16,K20,K24,K25)</f>
        <v>69934</v>
      </c>
      <c r="L15" s="29"/>
      <c r="M15" s="30"/>
      <c r="N15" s="31">
        <f>SUM(N16,N20,N24,N25)</f>
        <v>66201</v>
      </c>
      <c r="O15" s="27">
        <f>SUM(O16,O20,O24,O25)</f>
        <v>73621</v>
      </c>
      <c r="P15" s="28">
        <f>SUM(P16,P20,P24,P25)</f>
        <v>76721</v>
      </c>
      <c r="Q15" s="29"/>
      <c r="R15" s="30"/>
      <c r="S15" s="31">
        <f>SUM(S16,S20,S24,S25)</f>
        <v>74221</v>
      </c>
      <c r="T15" s="27">
        <f>SUM(T16,T20,T24,T25)</f>
        <v>56405</v>
      </c>
      <c r="U15" s="28">
        <f>SUM(U16,U20,U24,U25)</f>
        <v>65720</v>
      </c>
      <c r="V15" s="32"/>
      <c r="W15" s="33"/>
    </row>
    <row r="16" spans="1:23" x14ac:dyDescent="0.25">
      <c r="A16" s="35" t="s">
        <v>31</v>
      </c>
      <c r="B16" s="36" t="s">
        <v>32</v>
      </c>
      <c r="C16" s="37">
        <f t="shared" ref="C16:U16" si="5">SUM(C17,C18, C19)</f>
        <v>17570</v>
      </c>
      <c r="D16" s="38">
        <f t="shared" si="5"/>
        <v>18600</v>
      </c>
      <c r="E16" s="38">
        <f t="shared" si="5"/>
        <v>19083</v>
      </c>
      <c r="F16" s="39">
        <f t="shared" si="5"/>
        <v>17400</v>
      </c>
      <c r="G16" s="40"/>
      <c r="H16" s="41"/>
      <c r="I16" s="42">
        <f t="shared" si="5"/>
        <v>19800</v>
      </c>
      <c r="J16" s="38">
        <f t="shared" si="5"/>
        <v>20300</v>
      </c>
      <c r="K16" s="39">
        <f t="shared" si="5"/>
        <v>19250</v>
      </c>
      <c r="L16" s="40"/>
      <c r="M16" s="41"/>
      <c r="N16" s="42">
        <f t="shared" si="5"/>
        <v>19900</v>
      </c>
      <c r="O16" s="38">
        <f t="shared" si="5"/>
        <v>19350</v>
      </c>
      <c r="P16" s="39">
        <f t="shared" si="5"/>
        <v>18090</v>
      </c>
      <c r="Q16" s="40"/>
      <c r="R16" s="41"/>
      <c r="S16" s="42">
        <f t="shared" si="5"/>
        <v>19500</v>
      </c>
      <c r="T16" s="38">
        <f t="shared" si="5"/>
        <v>19650</v>
      </c>
      <c r="U16" s="39">
        <f t="shared" si="5"/>
        <v>20883</v>
      </c>
      <c r="V16" s="43"/>
      <c r="W16" s="44"/>
    </row>
    <row r="17" spans="1:23" outlineLevel="1" x14ac:dyDescent="0.25">
      <c r="A17" s="35"/>
      <c r="B17" s="46" t="s">
        <v>33</v>
      </c>
      <c r="C17" s="47">
        <v>2400</v>
      </c>
      <c r="D17" s="48">
        <v>3400</v>
      </c>
      <c r="E17" s="48">
        <v>3383</v>
      </c>
      <c r="F17" s="49">
        <v>2700</v>
      </c>
      <c r="G17" s="50"/>
      <c r="H17" s="51"/>
      <c r="I17" s="52">
        <v>3400</v>
      </c>
      <c r="J17" s="48">
        <v>3500</v>
      </c>
      <c r="K17" s="49">
        <v>3150</v>
      </c>
      <c r="L17" s="50"/>
      <c r="M17" s="51"/>
      <c r="N17" s="52">
        <v>3200</v>
      </c>
      <c r="O17" s="48">
        <v>2900</v>
      </c>
      <c r="P17" s="49">
        <v>2500</v>
      </c>
      <c r="Q17" s="50"/>
      <c r="R17" s="51"/>
      <c r="S17" s="52">
        <v>4000</v>
      </c>
      <c r="T17" s="48">
        <v>7900</v>
      </c>
      <c r="U17" s="49">
        <v>10283</v>
      </c>
      <c r="V17" s="53"/>
      <c r="W17" s="44"/>
    </row>
    <row r="18" spans="1:23" outlineLevel="1" x14ac:dyDescent="0.25">
      <c r="A18" s="35"/>
      <c r="B18" s="46" t="s">
        <v>34</v>
      </c>
      <c r="C18" s="47">
        <v>6220</v>
      </c>
      <c r="D18" s="48">
        <v>6200</v>
      </c>
      <c r="E18" s="48">
        <v>5500</v>
      </c>
      <c r="F18" s="49">
        <v>6600</v>
      </c>
      <c r="G18" s="50"/>
      <c r="H18" s="51"/>
      <c r="I18" s="52">
        <v>7900</v>
      </c>
      <c r="J18" s="48">
        <v>7800</v>
      </c>
      <c r="K18" s="49">
        <v>8100</v>
      </c>
      <c r="L18" s="50"/>
      <c r="M18" s="51"/>
      <c r="N18" s="52">
        <v>8200</v>
      </c>
      <c r="O18" s="48">
        <v>7300</v>
      </c>
      <c r="P18" s="49">
        <v>6600</v>
      </c>
      <c r="Q18" s="50"/>
      <c r="R18" s="51"/>
      <c r="S18" s="52">
        <v>6300</v>
      </c>
      <c r="T18" s="48">
        <v>2700</v>
      </c>
      <c r="U18" s="49">
        <v>2800</v>
      </c>
      <c r="V18" s="53"/>
      <c r="W18" s="44"/>
    </row>
    <row r="19" spans="1:23" outlineLevel="1" x14ac:dyDescent="0.25">
      <c r="A19" s="35"/>
      <c r="B19" s="46" t="s">
        <v>35</v>
      </c>
      <c r="C19" s="47">
        <v>8950</v>
      </c>
      <c r="D19" s="48">
        <v>9000</v>
      </c>
      <c r="E19" s="48">
        <v>10200</v>
      </c>
      <c r="F19" s="49">
        <v>8100</v>
      </c>
      <c r="G19" s="50"/>
      <c r="H19" s="51"/>
      <c r="I19" s="52">
        <v>8500</v>
      </c>
      <c r="J19" s="48">
        <v>9000</v>
      </c>
      <c r="K19" s="49">
        <v>8000</v>
      </c>
      <c r="L19" s="50"/>
      <c r="M19" s="51"/>
      <c r="N19" s="52">
        <v>8500</v>
      </c>
      <c r="O19" s="48">
        <v>9150</v>
      </c>
      <c r="P19" s="49">
        <v>8990</v>
      </c>
      <c r="Q19" s="50"/>
      <c r="R19" s="51"/>
      <c r="S19" s="52">
        <v>9200</v>
      </c>
      <c r="T19" s="48">
        <v>9050</v>
      </c>
      <c r="U19" s="49">
        <v>7800</v>
      </c>
      <c r="V19" s="53"/>
      <c r="W19" s="44"/>
    </row>
    <row r="20" spans="1:23" x14ac:dyDescent="0.25">
      <c r="A20" s="35" t="s">
        <v>36</v>
      </c>
      <c r="B20" s="36" t="s">
        <v>37</v>
      </c>
      <c r="C20" s="37">
        <f>SUM(C21:C23)</f>
        <v>19500</v>
      </c>
      <c r="D20" s="38">
        <f t="shared" ref="D20:U20" si="6">SUM(D21:D23)</f>
        <v>23740</v>
      </c>
      <c r="E20" s="38">
        <f t="shared" si="6"/>
        <v>25240</v>
      </c>
      <c r="F20" s="39">
        <f t="shared" si="6"/>
        <v>26090</v>
      </c>
      <c r="G20" s="40"/>
      <c r="H20" s="41"/>
      <c r="I20" s="42">
        <f t="shared" si="6"/>
        <v>26190</v>
      </c>
      <c r="J20" s="38">
        <f t="shared" si="6"/>
        <v>24530</v>
      </c>
      <c r="K20" s="39">
        <f t="shared" si="6"/>
        <v>24080</v>
      </c>
      <c r="L20" s="40"/>
      <c r="M20" s="41"/>
      <c r="N20" s="42">
        <f t="shared" si="6"/>
        <v>24830</v>
      </c>
      <c r="O20" s="38">
        <f t="shared" si="6"/>
        <v>27260</v>
      </c>
      <c r="P20" s="39">
        <f t="shared" si="6"/>
        <v>25380</v>
      </c>
      <c r="Q20" s="40"/>
      <c r="R20" s="41"/>
      <c r="S20" s="42">
        <f t="shared" si="6"/>
        <v>25230</v>
      </c>
      <c r="T20" s="38">
        <f t="shared" si="6"/>
        <v>26530</v>
      </c>
      <c r="U20" s="39">
        <f t="shared" si="6"/>
        <v>21730</v>
      </c>
      <c r="V20" s="43"/>
      <c r="W20" s="44"/>
    </row>
    <row r="21" spans="1:23" outlineLevel="1" x14ac:dyDescent="0.25">
      <c r="A21" s="35"/>
      <c r="B21" s="46" t="s">
        <v>38</v>
      </c>
      <c r="C21" s="47">
        <v>7750</v>
      </c>
      <c r="D21" s="48">
        <v>8200</v>
      </c>
      <c r="E21" s="48">
        <v>7900</v>
      </c>
      <c r="F21" s="49">
        <v>10500</v>
      </c>
      <c r="G21" s="50"/>
      <c r="H21" s="51"/>
      <c r="I21" s="52">
        <v>9800</v>
      </c>
      <c r="J21" s="48">
        <v>8900</v>
      </c>
      <c r="K21" s="49">
        <v>9200</v>
      </c>
      <c r="L21" s="50"/>
      <c r="M21" s="51"/>
      <c r="N21" s="52">
        <v>8700</v>
      </c>
      <c r="O21" s="48">
        <v>8900</v>
      </c>
      <c r="P21" s="49">
        <v>7600</v>
      </c>
      <c r="Q21" s="50"/>
      <c r="R21" s="51"/>
      <c r="S21" s="52">
        <v>5600</v>
      </c>
      <c r="T21" s="48">
        <v>6800</v>
      </c>
      <c r="U21" s="49">
        <v>6100</v>
      </c>
      <c r="V21" s="53"/>
      <c r="W21" s="44"/>
    </row>
    <row r="22" spans="1:23" outlineLevel="1" x14ac:dyDescent="0.25">
      <c r="A22" s="35"/>
      <c r="B22" s="46" t="s">
        <v>39</v>
      </c>
      <c r="C22" s="47">
        <v>6550</v>
      </c>
      <c r="D22" s="48">
        <v>8540</v>
      </c>
      <c r="E22" s="48">
        <v>8600</v>
      </c>
      <c r="F22" s="49">
        <v>8890</v>
      </c>
      <c r="G22" s="50"/>
      <c r="H22" s="51"/>
      <c r="I22" s="52">
        <v>9500</v>
      </c>
      <c r="J22" s="48">
        <v>8109</v>
      </c>
      <c r="K22" s="49">
        <v>8200</v>
      </c>
      <c r="L22" s="50"/>
      <c r="M22" s="51"/>
      <c r="N22" s="52">
        <v>7600</v>
      </c>
      <c r="O22" s="48">
        <v>9960</v>
      </c>
      <c r="P22" s="49">
        <v>9500</v>
      </c>
      <c r="Q22" s="50"/>
      <c r="R22" s="51"/>
      <c r="S22" s="52">
        <v>9700</v>
      </c>
      <c r="T22" s="48">
        <v>9750</v>
      </c>
      <c r="U22" s="49">
        <v>8700</v>
      </c>
      <c r="V22" s="53"/>
      <c r="W22" s="44"/>
    </row>
    <row r="23" spans="1:23" outlineLevel="1" x14ac:dyDescent="0.25">
      <c r="A23" s="35"/>
      <c r="B23" s="46" t="s">
        <v>40</v>
      </c>
      <c r="C23" s="47">
        <v>5200</v>
      </c>
      <c r="D23" s="48">
        <v>7000</v>
      </c>
      <c r="E23" s="48">
        <v>8740</v>
      </c>
      <c r="F23" s="49">
        <v>6700</v>
      </c>
      <c r="G23" s="50"/>
      <c r="H23" s="51"/>
      <c r="I23" s="52">
        <v>6890</v>
      </c>
      <c r="J23" s="48">
        <v>7521</v>
      </c>
      <c r="K23" s="49">
        <v>6680</v>
      </c>
      <c r="L23" s="50"/>
      <c r="M23" s="51"/>
      <c r="N23" s="52">
        <v>8530</v>
      </c>
      <c r="O23" s="48">
        <v>8400</v>
      </c>
      <c r="P23" s="49">
        <v>8280</v>
      </c>
      <c r="Q23" s="50"/>
      <c r="R23" s="51"/>
      <c r="S23" s="52">
        <v>9930</v>
      </c>
      <c r="T23" s="48">
        <v>9980</v>
      </c>
      <c r="U23" s="49">
        <v>6930</v>
      </c>
      <c r="V23" s="53"/>
      <c r="W23" s="44"/>
    </row>
    <row r="24" spans="1:23" x14ac:dyDescent="0.25">
      <c r="A24" s="35" t="s">
        <v>41</v>
      </c>
      <c r="B24" s="36" t="s">
        <v>42</v>
      </c>
      <c r="C24" s="37">
        <v>2250</v>
      </c>
      <c r="D24" s="38">
        <v>4096</v>
      </c>
      <c r="E24" s="38">
        <v>9871</v>
      </c>
      <c r="F24" s="39">
        <v>14791</v>
      </c>
      <c r="G24" s="40"/>
      <c r="H24" s="41"/>
      <c r="I24" s="42">
        <v>10492</v>
      </c>
      <c r="J24" s="38">
        <v>20049</v>
      </c>
      <c r="K24" s="39">
        <v>26604</v>
      </c>
      <c r="L24" s="40"/>
      <c r="M24" s="41"/>
      <c r="N24" s="42">
        <v>21471</v>
      </c>
      <c r="O24" s="38">
        <v>27011</v>
      </c>
      <c r="P24" s="39">
        <v>33251</v>
      </c>
      <c r="Q24" s="40"/>
      <c r="R24" s="41"/>
      <c r="S24" s="42">
        <v>29491</v>
      </c>
      <c r="T24" s="38">
        <v>10225</v>
      </c>
      <c r="U24" s="39">
        <v>23107</v>
      </c>
      <c r="V24" s="43"/>
      <c r="W24" s="44"/>
    </row>
    <row r="25" spans="1:23" ht="14.4" thickBot="1" x14ac:dyDescent="0.3">
      <c r="A25" s="54" t="s">
        <v>43</v>
      </c>
      <c r="B25" s="55" t="s">
        <v>44</v>
      </c>
      <c r="C25" s="56">
        <v>0</v>
      </c>
      <c r="D25" s="57"/>
      <c r="E25" s="57"/>
      <c r="F25" s="58"/>
      <c r="G25" s="59"/>
      <c r="H25" s="60"/>
      <c r="I25" s="61"/>
      <c r="J25" s="57"/>
      <c r="K25" s="58"/>
      <c r="L25" s="59"/>
      <c r="M25" s="60"/>
      <c r="N25" s="61"/>
      <c r="O25" s="57"/>
      <c r="P25" s="58"/>
      <c r="Q25" s="59"/>
      <c r="R25" s="60"/>
      <c r="S25" s="61"/>
      <c r="T25" s="57"/>
      <c r="U25" s="58">
        <v>0</v>
      </c>
      <c r="V25" s="62"/>
      <c r="W25" s="63"/>
    </row>
    <row r="26" spans="1:23" ht="20.25" customHeight="1" thickBot="1" x14ac:dyDescent="0.3">
      <c r="A26" s="64"/>
      <c r="C26" s="65"/>
      <c r="D26" s="66"/>
      <c r="E26" s="67"/>
      <c r="F26" s="66"/>
      <c r="G26" s="68"/>
      <c r="H26" s="69"/>
      <c r="I26" s="66"/>
      <c r="J26" s="66"/>
      <c r="K26" s="66"/>
      <c r="L26" s="68"/>
      <c r="M26" s="69"/>
      <c r="N26" s="66"/>
      <c r="O26" s="66"/>
      <c r="P26" s="66"/>
      <c r="Q26" s="68"/>
      <c r="R26" s="69"/>
      <c r="S26" s="66"/>
      <c r="T26" s="66"/>
      <c r="U26" s="65">
        <f>U20/U36</f>
        <v>0.97680481884383707</v>
      </c>
      <c r="V26" s="66"/>
      <c r="W26" s="70"/>
    </row>
    <row r="27" spans="1:23" s="23" customFormat="1" ht="26.25" customHeight="1" x14ac:dyDescent="0.3">
      <c r="A27" s="130" t="s">
        <v>45</v>
      </c>
      <c r="B27" s="131"/>
      <c r="C27" s="15">
        <f>SUM(C28,C34)</f>
        <v>74233</v>
      </c>
      <c r="D27" s="16">
        <f t="shared" ref="D27:U27" si="7">SUM(D28,D34)</f>
        <v>81144</v>
      </c>
      <c r="E27" s="16">
        <f t="shared" si="7"/>
        <v>88697</v>
      </c>
      <c r="F27" s="17">
        <f t="shared" si="7"/>
        <v>92579</v>
      </c>
      <c r="G27" s="18"/>
      <c r="H27" s="19"/>
      <c r="I27" s="20">
        <f t="shared" si="7"/>
        <v>100575</v>
      </c>
      <c r="J27" s="16">
        <f t="shared" si="7"/>
        <v>108767</v>
      </c>
      <c r="K27" s="17">
        <f t="shared" si="7"/>
        <v>113617</v>
      </c>
      <c r="L27" s="18"/>
      <c r="M27" s="19"/>
      <c r="N27" s="20">
        <f t="shared" si="7"/>
        <v>119679</v>
      </c>
      <c r="O27" s="16">
        <f t="shared" si="7"/>
        <v>126894</v>
      </c>
      <c r="P27" s="17">
        <f t="shared" si="7"/>
        <v>129789</v>
      </c>
      <c r="Q27" s="18"/>
      <c r="R27" s="19"/>
      <c r="S27" s="20">
        <f t="shared" si="7"/>
        <v>137084</v>
      </c>
      <c r="T27" s="16">
        <f t="shared" si="7"/>
        <v>144063</v>
      </c>
      <c r="U27" s="17">
        <f t="shared" si="7"/>
        <v>153173</v>
      </c>
      <c r="V27" s="21"/>
      <c r="W27" s="22"/>
    </row>
    <row r="28" spans="1:23" s="34" customFormat="1" ht="14.4" x14ac:dyDescent="0.3">
      <c r="A28" s="24">
        <v>3</v>
      </c>
      <c r="B28" s="25" t="s">
        <v>46</v>
      </c>
      <c r="C28" s="26">
        <f>SUM(C29,C30,C31)</f>
        <v>53833</v>
      </c>
      <c r="D28" s="27">
        <f t="shared" ref="D28:U28" si="8">SUM(D29,D30,D31)</f>
        <v>59354</v>
      </c>
      <c r="E28" s="27">
        <f t="shared" si="8"/>
        <v>66509</v>
      </c>
      <c r="F28" s="28">
        <f t="shared" si="8"/>
        <v>72567</v>
      </c>
      <c r="G28" s="29"/>
      <c r="H28" s="30"/>
      <c r="I28" s="31">
        <f t="shared" si="8"/>
        <v>78303</v>
      </c>
      <c r="J28" s="27">
        <f t="shared" si="8"/>
        <v>85212</v>
      </c>
      <c r="K28" s="28">
        <f t="shared" si="8"/>
        <v>91131</v>
      </c>
      <c r="L28" s="29"/>
      <c r="M28" s="30"/>
      <c r="N28" s="31">
        <f t="shared" si="8"/>
        <v>96564</v>
      </c>
      <c r="O28" s="27">
        <f t="shared" si="8"/>
        <v>102854</v>
      </c>
      <c r="P28" s="28">
        <f t="shared" si="8"/>
        <v>108592</v>
      </c>
      <c r="Q28" s="29"/>
      <c r="R28" s="30"/>
      <c r="S28" s="31">
        <f t="shared" si="8"/>
        <v>114320</v>
      </c>
      <c r="T28" s="27">
        <f t="shared" si="8"/>
        <v>120074</v>
      </c>
      <c r="U28" s="28">
        <f t="shared" si="8"/>
        <v>126767</v>
      </c>
      <c r="V28" s="32"/>
      <c r="W28" s="33"/>
    </row>
    <row r="29" spans="1:23" x14ac:dyDescent="0.25">
      <c r="A29" s="35" t="s">
        <v>47</v>
      </c>
      <c r="B29" s="36" t="s">
        <v>48</v>
      </c>
      <c r="C29" s="37">
        <v>350</v>
      </c>
      <c r="D29" s="38">
        <v>350</v>
      </c>
      <c r="E29" s="38">
        <v>350</v>
      </c>
      <c r="F29" s="39">
        <v>350</v>
      </c>
      <c r="G29" s="40"/>
      <c r="H29" s="41"/>
      <c r="I29" s="42">
        <v>350</v>
      </c>
      <c r="J29" s="38">
        <v>350</v>
      </c>
      <c r="K29" s="39">
        <v>350</v>
      </c>
      <c r="L29" s="40"/>
      <c r="M29" s="41"/>
      <c r="N29" s="42">
        <v>350</v>
      </c>
      <c r="O29" s="38">
        <v>350</v>
      </c>
      <c r="P29" s="39">
        <v>350</v>
      </c>
      <c r="Q29" s="40"/>
      <c r="R29" s="41"/>
      <c r="S29" s="42">
        <v>350</v>
      </c>
      <c r="T29" s="38">
        <v>350</v>
      </c>
      <c r="U29" s="39">
        <v>350</v>
      </c>
      <c r="V29" s="43"/>
      <c r="W29" s="44"/>
    </row>
    <row r="30" spans="1:23" x14ac:dyDescent="0.25">
      <c r="A30" s="35" t="s">
        <v>49</v>
      </c>
      <c r="B30" s="36" t="s">
        <v>50</v>
      </c>
      <c r="C30" s="37"/>
      <c r="D30" s="38">
        <v>33000</v>
      </c>
      <c r="E30" s="38">
        <v>33000</v>
      </c>
      <c r="F30" s="39">
        <v>33000</v>
      </c>
      <c r="G30" s="40"/>
      <c r="H30" s="41"/>
      <c r="I30" s="42">
        <v>33000</v>
      </c>
      <c r="J30" s="38">
        <v>33000</v>
      </c>
      <c r="K30" s="39">
        <v>33000</v>
      </c>
      <c r="L30" s="40"/>
      <c r="M30" s="41"/>
      <c r="N30" s="42">
        <v>33000</v>
      </c>
      <c r="O30" s="38">
        <v>33000</v>
      </c>
      <c r="P30" s="39">
        <v>33000</v>
      </c>
      <c r="Q30" s="40"/>
      <c r="R30" s="41"/>
      <c r="S30" s="42">
        <v>33000</v>
      </c>
      <c r="T30" s="38">
        <v>33000</v>
      </c>
      <c r="U30" s="39">
        <v>33000</v>
      </c>
      <c r="V30" s="43"/>
      <c r="W30" s="44"/>
    </row>
    <row r="31" spans="1:23" x14ac:dyDescent="0.25">
      <c r="A31" s="35" t="s">
        <v>51</v>
      </c>
      <c r="B31" s="36" t="s">
        <v>52</v>
      </c>
      <c r="C31" s="37">
        <f>SUM(C32,C33)</f>
        <v>53483</v>
      </c>
      <c r="D31" s="38">
        <f>SUM(D32,D33)</f>
        <v>26004</v>
      </c>
      <c r="E31" s="38">
        <f>SUM(E32,E33)</f>
        <v>33159</v>
      </c>
      <c r="F31" s="39">
        <f>SUM(F32,F33)</f>
        <v>39217</v>
      </c>
      <c r="G31" s="40"/>
      <c r="H31" s="41"/>
      <c r="I31" s="42">
        <f>SUM(I32,I33)</f>
        <v>44953</v>
      </c>
      <c r="J31" s="38">
        <f>SUM(J32,J33)</f>
        <v>51862</v>
      </c>
      <c r="K31" s="39">
        <f>SUM(K32,K33)</f>
        <v>57781</v>
      </c>
      <c r="L31" s="40"/>
      <c r="M31" s="41"/>
      <c r="N31" s="42">
        <f>SUM(N32,N33)</f>
        <v>63214</v>
      </c>
      <c r="O31" s="38">
        <f>SUM(O32,O33)</f>
        <v>69504</v>
      </c>
      <c r="P31" s="39">
        <f>SUM(P32,P33)</f>
        <v>75242</v>
      </c>
      <c r="Q31" s="40"/>
      <c r="R31" s="41"/>
      <c r="S31" s="42">
        <f>SUM(S32,S33)</f>
        <v>80970</v>
      </c>
      <c r="T31" s="38">
        <f>SUM(T32,T33)</f>
        <v>86724</v>
      </c>
      <c r="U31" s="39">
        <f>SUM(U32,U33)</f>
        <v>93417</v>
      </c>
      <c r="V31" s="43"/>
      <c r="W31" s="44"/>
    </row>
    <row r="32" spans="1:23" outlineLevel="1" x14ac:dyDescent="0.25">
      <c r="A32" s="35"/>
      <c r="B32" s="46" t="s">
        <v>53</v>
      </c>
      <c r="C32" s="47">
        <v>0</v>
      </c>
      <c r="D32" s="48">
        <v>5521</v>
      </c>
      <c r="E32" s="48">
        <v>12676</v>
      </c>
      <c r="F32" s="49">
        <v>18734</v>
      </c>
      <c r="G32" s="50"/>
      <c r="H32" s="51"/>
      <c r="I32" s="52">
        <v>24470</v>
      </c>
      <c r="J32" s="48">
        <v>31379</v>
      </c>
      <c r="K32" s="49">
        <v>37298</v>
      </c>
      <c r="L32" s="50"/>
      <c r="M32" s="51"/>
      <c r="N32" s="52">
        <v>42731</v>
      </c>
      <c r="O32" s="48">
        <v>49021</v>
      </c>
      <c r="P32" s="49">
        <v>54759</v>
      </c>
      <c r="Q32" s="50"/>
      <c r="R32" s="51"/>
      <c r="S32" s="52">
        <v>60487</v>
      </c>
      <c r="T32" s="48">
        <v>66241</v>
      </c>
      <c r="U32" s="49">
        <v>72934</v>
      </c>
      <c r="V32" s="53"/>
      <c r="W32" s="44"/>
    </row>
    <row r="33" spans="1:23" outlineLevel="1" x14ac:dyDescent="0.25">
      <c r="A33" s="35"/>
      <c r="B33" s="46" t="s">
        <v>54</v>
      </c>
      <c r="C33" s="47">
        <v>53483</v>
      </c>
      <c r="D33" s="48">
        <v>20483</v>
      </c>
      <c r="E33" s="48">
        <v>20483</v>
      </c>
      <c r="F33" s="49">
        <v>20483</v>
      </c>
      <c r="G33" s="50"/>
      <c r="H33" s="51"/>
      <c r="I33" s="52">
        <v>20483</v>
      </c>
      <c r="J33" s="48">
        <v>20483</v>
      </c>
      <c r="K33" s="49">
        <v>20483</v>
      </c>
      <c r="L33" s="50"/>
      <c r="M33" s="51"/>
      <c r="N33" s="52">
        <v>20483</v>
      </c>
      <c r="O33" s="48">
        <v>20483</v>
      </c>
      <c r="P33" s="49">
        <v>20483</v>
      </c>
      <c r="Q33" s="50"/>
      <c r="R33" s="51"/>
      <c r="S33" s="52">
        <v>20483</v>
      </c>
      <c r="T33" s="48">
        <v>20483</v>
      </c>
      <c r="U33" s="49">
        <v>20483</v>
      </c>
      <c r="V33" s="53"/>
      <c r="W33" s="44"/>
    </row>
    <row r="34" spans="1:23" s="34" customFormat="1" ht="14.4" x14ac:dyDescent="0.3">
      <c r="A34" s="24">
        <v>4</v>
      </c>
      <c r="B34" s="71" t="s">
        <v>55</v>
      </c>
      <c r="C34" s="26">
        <f>SUM(C35,C36,C40)</f>
        <v>20400</v>
      </c>
      <c r="D34" s="27">
        <f>SUM(D35,D36,D40)</f>
        <v>21790</v>
      </c>
      <c r="E34" s="27">
        <f>SUM(E35,E36,E40)</f>
        <v>22188</v>
      </c>
      <c r="F34" s="28">
        <f>SUM(F35,F36,F40)</f>
        <v>20012</v>
      </c>
      <c r="G34" s="29"/>
      <c r="H34" s="30"/>
      <c r="I34" s="31">
        <f>SUM(I35,I36,I40)</f>
        <v>22272</v>
      </c>
      <c r="J34" s="27">
        <f>SUM(J35,J36,J40)</f>
        <v>23555</v>
      </c>
      <c r="K34" s="28">
        <f>SUM(K35,K36,K40)</f>
        <v>22486</v>
      </c>
      <c r="L34" s="29"/>
      <c r="M34" s="30"/>
      <c r="N34" s="31">
        <f>SUM(N35,N36,N40)</f>
        <v>23115</v>
      </c>
      <c r="O34" s="27">
        <f>SUM(O35,O36,O40)</f>
        <v>24040</v>
      </c>
      <c r="P34" s="28">
        <f>SUM(P35,P36,P40)</f>
        <v>21197</v>
      </c>
      <c r="Q34" s="29"/>
      <c r="R34" s="30"/>
      <c r="S34" s="31">
        <f>SUM(S35,S36,S40)</f>
        <v>22764</v>
      </c>
      <c r="T34" s="27">
        <f>SUM(T35,T36,T40)</f>
        <v>23989</v>
      </c>
      <c r="U34" s="28">
        <f>SUM(U35,U36,U40)</f>
        <v>26406</v>
      </c>
      <c r="V34" s="32"/>
      <c r="W34" s="33"/>
    </row>
    <row r="35" spans="1:23" x14ac:dyDescent="0.25">
      <c r="A35" s="35" t="s">
        <v>56</v>
      </c>
      <c r="B35" s="36" t="s">
        <v>57</v>
      </c>
      <c r="C35" s="37">
        <v>5600</v>
      </c>
      <c r="D35" s="38">
        <f>C35-120</f>
        <v>5480</v>
      </c>
      <c r="E35" s="38">
        <f t="shared" ref="E35:F35" si="9">D35-120</f>
        <v>5360</v>
      </c>
      <c r="F35" s="39">
        <f t="shared" si="9"/>
        <v>5240</v>
      </c>
      <c r="G35" s="40"/>
      <c r="H35" s="41"/>
      <c r="I35" s="42">
        <f>F35-120</f>
        <v>5120</v>
      </c>
      <c r="J35" s="38">
        <f t="shared" ref="J35:K35" si="10">I35-120</f>
        <v>5000</v>
      </c>
      <c r="K35" s="39">
        <f t="shared" si="10"/>
        <v>4880</v>
      </c>
      <c r="L35" s="40"/>
      <c r="M35" s="41"/>
      <c r="N35" s="42">
        <f>K35-120</f>
        <v>4760</v>
      </c>
      <c r="O35" s="38">
        <f t="shared" ref="O35:P35" si="11">N35-120</f>
        <v>4640</v>
      </c>
      <c r="P35" s="39">
        <f t="shared" si="11"/>
        <v>4520</v>
      </c>
      <c r="Q35" s="40"/>
      <c r="R35" s="41"/>
      <c r="S35" s="42">
        <f>P35-120</f>
        <v>4400</v>
      </c>
      <c r="T35" s="38">
        <f t="shared" ref="T35" si="12">S35-120</f>
        <v>4280</v>
      </c>
      <c r="U35" s="39">
        <f>C35-1440</f>
        <v>4160</v>
      </c>
      <c r="V35" s="43"/>
      <c r="W35" s="44"/>
    </row>
    <row r="36" spans="1:23" x14ac:dyDescent="0.25">
      <c r="A36" s="35" t="s">
        <v>58</v>
      </c>
      <c r="B36" s="72" t="s">
        <v>59</v>
      </c>
      <c r="C36" s="37">
        <f>SUM(C37:C39)</f>
        <v>14800</v>
      </c>
      <c r="D36" s="38">
        <f t="shared" ref="D36:F36" si="13">SUM(D37:D39)</f>
        <v>16310</v>
      </c>
      <c r="E36" s="38">
        <f t="shared" si="13"/>
        <v>16828</v>
      </c>
      <c r="F36" s="39">
        <f t="shared" si="13"/>
        <v>14772</v>
      </c>
      <c r="G36" s="40"/>
      <c r="H36" s="41"/>
      <c r="I36" s="42">
        <f t="shared" ref="I36:K36" si="14">SUM(I37:I39)</f>
        <v>17152</v>
      </c>
      <c r="J36" s="38">
        <f t="shared" si="14"/>
        <v>18555</v>
      </c>
      <c r="K36" s="39">
        <f t="shared" si="14"/>
        <v>17606</v>
      </c>
      <c r="L36" s="40"/>
      <c r="M36" s="41"/>
      <c r="N36" s="42">
        <f t="shared" ref="N36:P36" si="15">SUM(N37:N39)</f>
        <v>18355</v>
      </c>
      <c r="O36" s="38">
        <f t="shared" si="15"/>
        <v>19400</v>
      </c>
      <c r="P36" s="39">
        <f t="shared" si="15"/>
        <v>16677</v>
      </c>
      <c r="Q36" s="40"/>
      <c r="R36" s="41"/>
      <c r="S36" s="42">
        <f t="shared" ref="S36:U36" si="16">SUM(S37:S39)</f>
        <v>18364</v>
      </c>
      <c r="T36" s="38">
        <f t="shared" si="16"/>
        <v>19709</v>
      </c>
      <c r="U36" s="39">
        <f t="shared" si="16"/>
        <v>22246</v>
      </c>
      <c r="V36" s="43"/>
      <c r="W36" s="44"/>
    </row>
    <row r="37" spans="1:23" outlineLevel="1" x14ac:dyDescent="0.25">
      <c r="A37" s="35"/>
      <c r="B37" s="73" t="s">
        <v>38</v>
      </c>
      <c r="C37" s="47">
        <v>6320</v>
      </c>
      <c r="D37" s="48">
        <v>7100</v>
      </c>
      <c r="E37" s="48">
        <v>7000</v>
      </c>
      <c r="F37" s="49">
        <v>6000</v>
      </c>
      <c r="G37" s="50"/>
      <c r="H37" s="51"/>
      <c r="I37" s="52">
        <v>6800</v>
      </c>
      <c r="J37" s="48">
        <v>6600</v>
      </c>
      <c r="K37" s="49">
        <v>6700</v>
      </c>
      <c r="L37" s="50"/>
      <c r="M37" s="51"/>
      <c r="N37" s="52">
        <v>6900</v>
      </c>
      <c r="O37" s="48">
        <v>6500</v>
      </c>
      <c r="P37" s="49">
        <v>6700</v>
      </c>
      <c r="Q37" s="50"/>
      <c r="R37" s="51"/>
      <c r="S37" s="52">
        <v>7100</v>
      </c>
      <c r="T37" s="48">
        <v>7200</v>
      </c>
      <c r="U37" s="49">
        <v>7800</v>
      </c>
      <c r="V37" s="53"/>
      <c r="W37" s="44"/>
    </row>
    <row r="38" spans="1:23" outlineLevel="1" x14ac:dyDescent="0.25">
      <c r="A38" s="35"/>
      <c r="B38" s="73" t="s">
        <v>39</v>
      </c>
      <c r="C38" s="47">
        <v>4670</v>
      </c>
      <c r="D38" s="48">
        <v>5200</v>
      </c>
      <c r="E38" s="48">
        <v>5200</v>
      </c>
      <c r="F38" s="49">
        <v>5000</v>
      </c>
      <c r="G38" s="50"/>
      <c r="H38" s="51"/>
      <c r="I38" s="52">
        <v>5100</v>
      </c>
      <c r="J38" s="48">
        <v>5050</v>
      </c>
      <c r="K38" s="49">
        <v>4900</v>
      </c>
      <c r="L38" s="50"/>
      <c r="M38" s="51"/>
      <c r="N38" s="52">
        <v>4600</v>
      </c>
      <c r="O38" s="48">
        <v>4500</v>
      </c>
      <c r="P38" s="49">
        <v>4500</v>
      </c>
      <c r="Q38" s="50"/>
      <c r="R38" s="51"/>
      <c r="S38" s="52">
        <v>4600</v>
      </c>
      <c r="T38" s="48">
        <v>4400</v>
      </c>
      <c r="U38" s="49">
        <v>4200</v>
      </c>
      <c r="V38" s="53"/>
      <c r="W38" s="44"/>
    </row>
    <row r="39" spans="1:23" outlineLevel="1" x14ac:dyDescent="0.25">
      <c r="A39" s="35"/>
      <c r="B39" s="73" t="s">
        <v>40</v>
      </c>
      <c r="C39" s="47">
        <v>3810</v>
      </c>
      <c r="D39" s="48">
        <v>4010</v>
      </c>
      <c r="E39" s="48">
        <v>4628</v>
      </c>
      <c r="F39" s="49">
        <v>3772</v>
      </c>
      <c r="G39" s="50"/>
      <c r="H39" s="51"/>
      <c r="I39" s="52">
        <v>5252</v>
      </c>
      <c r="J39" s="48">
        <v>6905</v>
      </c>
      <c r="K39" s="49">
        <v>6006</v>
      </c>
      <c r="L39" s="50"/>
      <c r="M39" s="51"/>
      <c r="N39" s="52">
        <v>6855</v>
      </c>
      <c r="O39" s="48">
        <v>8400</v>
      </c>
      <c r="P39" s="49">
        <v>5477</v>
      </c>
      <c r="Q39" s="50"/>
      <c r="R39" s="51"/>
      <c r="S39" s="52">
        <v>6664</v>
      </c>
      <c r="T39" s="48">
        <v>8109</v>
      </c>
      <c r="U39" s="49">
        <v>10246</v>
      </c>
      <c r="V39" s="53"/>
      <c r="W39" s="44"/>
    </row>
    <row r="40" spans="1:23" ht="14.4" thickBot="1" x14ac:dyDescent="0.3">
      <c r="A40" s="54" t="s">
        <v>60</v>
      </c>
      <c r="B40" s="55" t="s">
        <v>61</v>
      </c>
      <c r="C40" s="56">
        <v>0</v>
      </c>
      <c r="D40" s="57"/>
      <c r="E40" s="57"/>
      <c r="F40" s="58"/>
      <c r="G40" s="59"/>
      <c r="H40" s="60"/>
      <c r="I40" s="61"/>
      <c r="J40" s="57"/>
      <c r="K40" s="58"/>
      <c r="L40" s="59"/>
      <c r="M40" s="60"/>
      <c r="N40" s="61"/>
      <c r="O40" s="57"/>
      <c r="P40" s="58"/>
      <c r="Q40" s="59"/>
      <c r="R40" s="60"/>
      <c r="S40" s="61"/>
      <c r="T40" s="57"/>
      <c r="U40" s="58">
        <v>0</v>
      </c>
      <c r="V40" s="62"/>
      <c r="W40" s="74"/>
    </row>
    <row r="41" spans="1:23" ht="9" customHeight="1" x14ac:dyDescent="0.25"/>
    <row r="42" spans="1:23" s="81" customFormat="1" ht="16.5" customHeight="1" x14ac:dyDescent="0.25">
      <c r="A42" s="78"/>
      <c r="B42" s="79" t="s">
        <v>62</v>
      </c>
      <c r="C42" s="80" t="str">
        <f>IF(C27=C4,"", "ошибка!")</f>
        <v/>
      </c>
      <c r="D42" s="80" t="str">
        <f>IF(D27=D4,"", "ошибка!")</f>
        <v/>
      </c>
      <c r="E42" s="80" t="str">
        <f>IF(E27=E4,"", "ошибка!")</f>
        <v/>
      </c>
      <c r="F42" s="80" t="str">
        <f>IF(F27=F4,"", "ошибка!")</f>
        <v/>
      </c>
      <c r="H42" s="82"/>
      <c r="I42" s="80" t="str">
        <f>IF(I27=I4,"", "ошибка!")</f>
        <v/>
      </c>
      <c r="J42" s="80" t="str">
        <f>IF(J27=J4,"", "ошибка!")</f>
        <v/>
      </c>
      <c r="K42" s="80" t="str">
        <f>IF(K27=K4,"", "ошибка!")</f>
        <v/>
      </c>
      <c r="M42" s="82"/>
      <c r="N42" s="80" t="str">
        <f>IF(N27=N4,"", "ошибка!")</f>
        <v/>
      </c>
      <c r="O42" s="80" t="str">
        <f>IF(O27=O4,"", "ошибка!")</f>
        <v/>
      </c>
      <c r="P42" s="80" t="str">
        <f>IF(P27=P4,"", "ошибка!")</f>
        <v/>
      </c>
      <c r="R42" s="83"/>
      <c r="S42" s="80" t="str">
        <f>IF(S27=S4,"", "ошибка!")</f>
        <v/>
      </c>
      <c r="T42" s="80" t="str">
        <f>IF(T27=T4,"", "ошибка!")</f>
        <v/>
      </c>
      <c r="U42" s="80" t="str">
        <f>IF(U27=U4,"", "ошибка!")</f>
        <v/>
      </c>
      <c r="W42" s="84"/>
    </row>
    <row r="43" spans="1:23" s="23" customFormat="1" ht="24" customHeight="1" x14ac:dyDescent="0.3">
      <c r="A43" s="132" t="s">
        <v>63</v>
      </c>
      <c r="B43" s="133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6"/>
      <c r="V43" s="87"/>
    </row>
    <row r="44" spans="1:23" s="34" customFormat="1" ht="14.4" x14ac:dyDescent="0.3">
      <c r="A44" s="124" t="s">
        <v>17</v>
      </c>
      <c r="B44" s="124"/>
      <c r="C44" s="88"/>
      <c r="D44" s="88"/>
      <c r="E44" s="88"/>
      <c r="F44" s="88"/>
      <c r="G44" s="89"/>
      <c r="H44" s="90"/>
      <c r="I44" s="88"/>
      <c r="J44" s="88"/>
      <c r="K44" s="88"/>
      <c r="L44" s="89"/>
      <c r="M44" s="88"/>
      <c r="N44" s="88"/>
      <c r="O44" s="88"/>
      <c r="P44" s="88"/>
      <c r="Q44" s="89"/>
      <c r="R44" s="88"/>
      <c r="S44" s="88"/>
      <c r="T44" s="88"/>
      <c r="U44" s="88"/>
      <c r="V44" s="91"/>
    </row>
    <row r="45" spans="1:23" ht="9.75" customHeight="1" x14ac:dyDescent="0.3">
      <c r="A45" s="92"/>
      <c r="B45" s="93" t="s">
        <v>64</v>
      </c>
      <c r="C45" s="94"/>
      <c r="D45" s="94"/>
      <c r="E45" s="94"/>
      <c r="F45" s="94"/>
      <c r="G45" s="95"/>
      <c r="H45" s="96"/>
      <c r="I45" s="94"/>
      <c r="J45" s="94"/>
      <c r="K45" s="94"/>
      <c r="L45" s="95"/>
      <c r="M45" s="94"/>
      <c r="N45" s="94"/>
      <c r="O45" s="94"/>
      <c r="P45" s="94"/>
      <c r="Q45" s="95"/>
      <c r="R45" s="94"/>
      <c r="S45" s="94"/>
      <c r="T45" s="94"/>
      <c r="U45" s="97"/>
      <c r="V45" s="98"/>
      <c r="W45" s="45"/>
    </row>
    <row r="46" spans="1:23" s="103" customFormat="1" ht="14.4" x14ac:dyDescent="0.3">
      <c r="A46" s="127" t="s">
        <v>19</v>
      </c>
      <c r="B46" s="128"/>
      <c r="C46" s="99"/>
      <c r="D46" s="99"/>
      <c r="E46" s="99"/>
      <c r="F46" s="99"/>
      <c r="G46" s="100"/>
      <c r="H46" s="101"/>
      <c r="I46" s="99"/>
      <c r="J46" s="99"/>
      <c r="K46" s="99"/>
      <c r="L46" s="100"/>
      <c r="M46" s="99"/>
      <c r="N46" s="99"/>
      <c r="O46" s="99"/>
      <c r="P46" s="99"/>
      <c r="Q46" s="100"/>
      <c r="R46" s="99"/>
      <c r="S46" s="99"/>
      <c r="T46" s="99"/>
      <c r="U46" s="99"/>
      <c r="V46" s="102"/>
    </row>
    <row r="47" spans="1:23" s="34" customFormat="1" ht="14.4" x14ac:dyDescent="0.3">
      <c r="A47" s="124" t="s">
        <v>30</v>
      </c>
      <c r="B47" s="124"/>
      <c r="C47" s="88"/>
      <c r="D47" s="88"/>
      <c r="E47" s="88"/>
      <c r="F47" s="88"/>
      <c r="G47" s="89"/>
      <c r="H47" s="90"/>
      <c r="I47" s="88"/>
      <c r="J47" s="88"/>
      <c r="K47" s="88"/>
      <c r="L47" s="89"/>
      <c r="M47" s="88"/>
      <c r="N47" s="88"/>
      <c r="O47" s="88"/>
      <c r="P47" s="88"/>
      <c r="Q47" s="89"/>
      <c r="R47" s="88"/>
      <c r="S47" s="88"/>
      <c r="T47" s="88"/>
      <c r="U47" s="88"/>
      <c r="V47" s="91"/>
    </row>
    <row r="48" spans="1:23" ht="9.75" customHeight="1" x14ac:dyDescent="0.3">
      <c r="A48" s="92"/>
      <c r="B48" s="93" t="s">
        <v>64</v>
      </c>
      <c r="C48" s="94"/>
      <c r="D48" s="94"/>
      <c r="E48" s="94"/>
      <c r="F48" s="94"/>
      <c r="G48" s="95"/>
      <c r="H48" s="96"/>
      <c r="I48" s="94"/>
      <c r="J48" s="94"/>
      <c r="K48" s="94"/>
      <c r="L48" s="95"/>
      <c r="M48" s="94"/>
      <c r="N48" s="94"/>
      <c r="O48" s="94"/>
      <c r="P48" s="94"/>
      <c r="Q48" s="95"/>
      <c r="R48" s="94"/>
      <c r="S48" s="94"/>
      <c r="T48" s="94"/>
      <c r="U48" s="97"/>
      <c r="V48" s="98"/>
      <c r="W48" s="45"/>
    </row>
    <row r="49" spans="1:23" s="103" customFormat="1" ht="14.4" x14ac:dyDescent="0.3">
      <c r="A49" s="125" t="s">
        <v>32</v>
      </c>
      <c r="B49" s="126"/>
      <c r="C49" s="104"/>
      <c r="D49" s="104"/>
      <c r="E49" s="104"/>
      <c r="F49" s="104"/>
      <c r="G49" s="105"/>
      <c r="H49" s="106"/>
      <c r="I49" s="104"/>
      <c r="J49" s="104"/>
      <c r="K49" s="104"/>
      <c r="L49" s="105"/>
      <c r="M49" s="104"/>
      <c r="N49" s="104"/>
      <c r="O49" s="104"/>
      <c r="P49" s="104"/>
      <c r="Q49" s="105"/>
      <c r="R49" s="104"/>
      <c r="S49" s="104"/>
      <c r="T49" s="104"/>
      <c r="U49" s="104"/>
      <c r="V49" s="107"/>
    </row>
    <row r="50" spans="1:23" s="103" customFormat="1" ht="14.4" x14ac:dyDescent="0.3">
      <c r="A50" s="125" t="s">
        <v>37</v>
      </c>
      <c r="B50" s="126"/>
      <c r="C50" s="104"/>
      <c r="D50" s="104"/>
      <c r="E50" s="104"/>
      <c r="F50" s="104"/>
      <c r="G50" s="105"/>
      <c r="H50" s="106"/>
      <c r="I50" s="104"/>
      <c r="J50" s="104"/>
      <c r="K50" s="104"/>
      <c r="L50" s="105"/>
      <c r="M50" s="104"/>
      <c r="N50" s="104"/>
      <c r="O50" s="104"/>
      <c r="P50" s="104"/>
      <c r="Q50" s="105"/>
      <c r="R50" s="104"/>
      <c r="S50" s="104"/>
      <c r="T50" s="104"/>
      <c r="U50" s="104"/>
      <c r="V50" s="107"/>
    </row>
    <row r="51" spans="1:23" s="103" customFormat="1" ht="14.4" x14ac:dyDescent="0.3">
      <c r="A51" s="127" t="s">
        <v>42</v>
      </c>
      <c r="B51" s="128"/>
      <c r="C51" s="99"/>
      <c r="D51" s="99"/>
      <c r="E51" s="99"/>
      <c r="F51" s="99"/>
      <c r="G51" s="100"/>
      <c r="H51" s="101"/>
      <c r="I51" s="99"/>
      <c r="J51" s="99"/>
      <c r="K51" s="99"/>
      <c r="L51" s="100"/>
      <c r="M51" s="99"/>
      <c r="N51" s="99"/>
      <c r="O51" s="99"/>
      <c r="P51" s="99"/>
      <c r="Q51" s="100"/>
      <c r="R51" s="99"/>
      <c r="S51" s="99"/>
      <c r="T51" s="99"/>
      <c r="U51" s="99"/>
      <c r="V51" s="102"/>
    </row>
    <row r="53" spans="1:23" s="23" customFormat="1" ht="24" customHeight="1" x14ac:dyDescent="0.3">
      <c r="A53" s="132" t="s">
        <v>65</v>
      </c>
      <c r="B53" s="133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6"/>
      <c r="V53" s="87"/>
    </row>
    <row r="54" spans="1:23" s="34" customFormat="1" ht="14.4" x14ac:dyDescent="0.3">
      <c r="A54" s="124" t="s">
        <v>46</v>
      </c>
      <c r="B54" s="124"/>
      <c r="C54" s="88"/>
      <c r="D54" s="88"/>
      <c r="E54" s="88"/>
      <c r="F54" s="88"/>
      <c r="G54" s="89"/>
      <c r="H54" s="90"/>
      <c r="I54" s="88"/>
      <c r="J54" s="88"/>
      <c r="K54" s="88"/>
      <c r="L54" s="89"/>
      <c r="M54" s="88"/>
      <c r="N54" s="88"/>
      <c r="O54" s="88"/>
      <c r="P54" s="88"/>
      <c r="Q54" s="89"/>
      <c r="R54" s="88"/>
      <c r="S54" s="88"/>
      <c r="T54" s="88"/>
      <c r="U54" s="88"/>
      <c r="V54" s="91"/>
    </row>
    <row r="55" spans="1:23" ht="9.75" customHeight="1" x14ac:dyDescent="0.3">
      <c r="A55" s="92"/>
      <c r="B55" s="93" t="s">
        <v>64</v>
      </c>
      <c r="C55" s="94"/>
      <c r="D55" s="94"/>
      <c r="E55" s="94"/>
      <c r="F55" s="94"/>
      <c r="G55" s="95"/>
      <c r="H55" s="96"/>
      <c r="I55" s="94"/>
      <c r="J55" s="94"/>
      <c r="K55" s="94"/>
      <c r="L55" s="95"/>
      <c r="M55" s="94"/>
      <c r="N55" s="94"/>
      <c r="O55" s="94"/>
      <c r="P55" s="94"/>
      <c r="Q55" s="95"/>
      <c r="R55" s="94"/>
      <c r="S55" s="94"/>
      <c r="T55" s="94"/>
      <c r="U55" s="97"/>
      <c r="V55" s="98"/>
      <c r="W55" s="45"/>
    </row>
    <row r="56" spans="1:23" s="103" customFormat="1" ht="14.4" x14ac:dyDescent="0.3">
      <c r="A56" s="127" t="s">
        <v>66</v>
      </c>
      <c r="B56" s="128"/>
      <c r="C56" s="99"/>
      <c r="D56" s="99"/>
      <c r="E56" s="99"/>
      <c r="F56" s="99"/>
      <c r="G56" s="100"/>
      <c r="H56" s="101"/>
      <c r="I56" s="99"/>
      <c r="J56" s="99"/>
      <c r="K56" s="99"/>
      <c r="L56" s="100"/>
      <c r="M56" s="99"/>
      <c r="N56" s="99"/>
      <c r="O56" s="99"/>
      <c r="P56" s="99"/>
      <c r="Q56" s="100"/>
      <c r="R56" s="99"/>
      <c r="S56" s="99"/>
      <c r="T56" s="99"/>
      <c r="U56" s="99"/>
      <c r="V56" s="102"/>
    </row>
    <row r="57" spans="1:23" s="34" customFormat="1" ht="14.4" x14ac:dyDescent="0.3">
      <c r="A57" s="124" t="s">
        <v>67</v>
      </c>
      <c r="B57" s="124"/>
      <c r="C57" s="88"/>
      <c r="D57" s="88"/>
      <c r="E57" s="88"/>
      <c r="F57" s="88"/>
      <c r="G57" s="89"/>
      <c r="H57" s="90"/>
      <c r="I57" s="88"/>
      <c r="J57" s="88"/>
      <c r="K57" s="88"/>
      <c r="L57" s="89"/>
      <c r="M57" s="88"/>
      <c r="N57" s="88"/>
      <c r="O57" s="88"/>
      <c r="P57" s="88"/>
      <c r="Q57" s="89"/>
      <c r="R57" s="88"/>
      <c r="S57" s="88"/>
      <c r="T57" s="88"/>
      <c r="U57" s="88"/>
      <c r="V57" s="91"/>
    </row>
    <row r="58" spans="1:23" ht="9.75" customHeight="1" x14ac:dyDescent="0.3">
      <c r="A58" s="92"/>
      <c r="B58" s="93" t="s">
        <v>64</v>
      </c>
      <c r="C58" s="94"/>
      <c r="D58" s="94"/>
      <c r="E58" s="94"/>
      <c r="F58" s="94"/>
      <c r="G58" s="95"/>
      <c r="H58" s="96"/>
      <c r="I58" s="94"/>
      <c r="J58" s="94"/>
      <c r="K58" s="94"/>
      <c r="L58" s="95"/>
      <c r="M58" s="94"/>
      <c r="N58" s="94"/>
      <c r="O58" s="94"/>
      <c r="P58" s="94"/>
      <c r="Q58" s="95"/>
      <c r="R58" s="94"/>
      <c r="S58" s="94"/>
      <c r="T58" s="94"/>
      <c r="U58" s="97"/>
      <c r="V58" s="98"/>
      <c r="W58" s="45"/>
    </row>
    <row r="59" spans="1:23" s="103" customFormat="1" ht="14.4" x14ac:dyDescent="0.3">
      <c r="A59" s="125" t="s">
        <v>68</v>
      </c>
      <c r="B59" s="126"/>
      <c r="C59" s="104"/>
      <c r="D59" s="104"/>
      <c r="E59" s="104"/>
      <c r="F59" s="104"/>
      <c r="G59" s="105"/>
      <c r="H59" s="106"/>
      <c r="I59" s="104"/>
      <c r="J59" s="104"/>
      <c r="K59" s="104"/>
      <c r="L59" s="105"/>
      <c r="M59" s="104"/>
      <c r="N59" s="104"/>
      <c r="O59" s="104"/>
      <c r="P59" s="104"/>
      <c r="Q59" s="105"/>
      <c r="R59" s="104"/>
      <c r="S59" s="104"/>
      <c r="T59" s="104"/>
      <c r="U59" s="104"/>
      <c r="V59" s="107"/>
    </row>
    <row r="60" spans="1:23" s="103" customFormat="1" ht="14.4" x14ac:dyDescent="0.3">
      <c r="A60" s="127" t="s">
        <v>59</v>
      </c>
      <c r="B60" s="128"/>
      <c r="C60" s="99"/>
      <c r="D60" s="99"/>
      <c r="E60" s="99"/>
      <c r="F60" s="99"/>
      <c r="G60" s="100"/>
      <c r="H60" s="101"/>
      <c r="I60" s="99"/>
      <c r="J60" s="99"/>
      <c r="K60" s="99"/>
      <c r="L60" s="100"/>
      <c r="M60" s="99"/>
      <c r="N60" s="99"/>
      <c r="O60" s="99"/>
      <c r="P60" s="99"/>
      <c r="Q60" s="100"/>
      <c r="R60" s="99"/>
      <c r="S60" s="99"/>
      <c r="T60" s="99"/>
      <c r="U60" s="99"/>
      <c r="V60" s="102"/>
    </row>
    <row r="62" spans="1:23" x14ac:dyDescent="0.25">
      <c r="A62" s="108" t="s">
        <v>69</v>
      </c>
      <c r="C62" s="109"/>
      <c r="D62" s="109"/>
      <c r="E62" s="109"/>
      <c r="F62" s="110"/>
      <c r="G62" s="109"/>
      <c r="H62" s="109"/>
      <c r="I62" s="109"/>
      <c r="J62" s="110"/>
      <c r="K62" s="109"/>
      <c r="L62" s="109"/>
      <c r="M62" s="109"/>
      <c r="N62" s="109"/>
      <c r="O62" s="109"/>
      <c r="P62" s="109"/>
      <c r="Q62" s="109"/>
      <c r="R62" s="109"/>
      <c r="S62" s="110"/>
      <c r="T62" s="109"/>
      <c r="U62" s="76"/>
      <c r="W62" s="45"/>
    </row>
    <row r="63" spans="1:23" ht="9" customHeight="1" x14ac:dyDescent="0.25">
      <c r="A63" s="111"/>
      <c r="C63" s="109"/>
      <c r="D63" s="109"/>
      <c r="E63" s="109"/>
      <c r="F63" s="110"/>
      <c r="G63" s="109"/>
      <c r="H63" s="109"/>
      <c r="I63" s="109"/>
      <c r="J63" s="110"/>
      <c r="K63" s="109"/>
      <c r="L63" s="109"/>
      <c r="M63" s="109"/>
      <c r="N63" s="109"/>
      <c r="O63" s="109"/>
      <c r="P63" s="109"/>
      <c r="Q63" s="109"/>
      <c r="R63" s="109"/>
      <c r="S63" s="110"/>
      <c r="T63" s="109"/>
      <c r="U63" s="76"/>
      <c r="W63" s="45"/>
    </row>
    <row r="64" spans="1:23" s="117" customFormat="1" ht="29.25" customHeight="1" x14ac:dyDescent="0.3">
      <c r="A64" s="129" t="s">
        <v>70</v>
      </c>
      <c r="B64" s="123"/>
      <c r="C64" s="112"/>
      <c r="D64" s="112"/>
      <c r="E64" s="112"/>
      <c r="F64" s="112"/>
      <c r="G64" s="113"/>
      <c r="H64" s="114"/>
      <c r="I64" s="112"/>
      <c r="J64" s="112"/>
      <c r="K64" s="112"/>
      <c r="L64" s="115"/>
      <c r="M64" s="116"/>
      <c r="N64" s="112"/>
      <c r="O64" s="112"/>
      <c r="P64" s="112"/>
      <c r="Q64" s="115"/>
      <c r="R64" s="116"/>
      <c r="S64" s="112"/>
      <c r="T64" s="112"/>
      <c r="U64" s="112"/>
      <c r="V64" s="112"/>
    </row>
    <row r="65" spans="1:23" s="117" customFormat="1" ht="29.25" customHeight="1" x14ac:dyDescent="0.3">
      <c r="A65" s="129" t="s">
        <v>71</v>
      </c>
      <c r="B65" s="123"/>
      <c r="C65" s="112"/>
      <c r="D65" s="112"/>
      <c r="E65" s="112"/>
      <c r="F65" s="112"/>
      <c r="G65" s="113"/>
      <c r="H65" s="114"/>
      <c r="I65" s="112"/>
      <c r="J65" s="112"/>
      <c r="K65" s="112"/>
      <c r="L65" s="115"/>
      <c r="M65" s="116"/>
      <c r="N65" s="112"/>
      <c r="O65" s="112"/>
      <c r="P65" s="112"/>
      <c r="Q65" s="115"/>
      <c r="R65" s="116"/>
      <c r="S65" s="112"/>
      <c r="T65" s="112"/>
      <c r="U65" s="112"/>
      <c r="V65" s="112"/>
    </row>
    <row r="66" spans="1:23" s="117" customFormat="1" ht="23.25" customHeight="1" x14ac:dyDescent="0.3">
      <c r="A66" s="123" t="s">
        <v>72</v>
      </c>
      <c r="B66" s="123"/>
      <c r="C66" s="112"/>
      <c r="D66" s="112"/>
      <c r="E66" s="112"/>
      <c r="F66" s="112"/>
      <c r="G66" s="113"/>
      <c r="H66" s="114"/>
      <c r="I66" s="112"/>
      <c r="J66" s="112"/>
      <c r="K66" s="112"/>
      <c r="L66" s="113"/>
      <c r="M66" s="114"/>
      <c r="N66" s="112"/>
      <c r="O66" s="112"/>
      <c r="P66" s="112"/>
      <c r="Q66" s="113"/>
      <c r="R66" s="114"/>
      <c r="S66" s="112"/>
      <c r="T66" s="112"/>
      <c r="U66" s="112"/>
      <c r="V66" s="112"/>
    </row>
    <row r="67" spans="1:23" s="117" customFormat="1" ht="23.25" customHeight="1" x14ac:dyDescent="0.3">
      <c r="A67" s="123" t="s">
        <v>73</v>
      </c>
      <c r="B67" s="123"/>
      <c r="C67" s="112"/>
      <c r="D67" s="112"/>
      <c r="E67" s="112"/>
      <c r="F67" s="112"/>
      <c r="G67" s="118"/>
      <c r="H67" s="119"/>
      <c r="I67" s="112"/>
      <c r="J67" s="112"/>
      <c r="K67" s="112"/>
      <c r="L67" s="118"/>
      <c r="M67" s="119"/>
      <c r="N67" s="112"/>
      <c r="O67" s="112"/>
      <c r="P67" s="112"/>
      <c r="Q67" s="118"/>
      <c r="R67" s="119"/>
      <c r="S67" s="112"/>
      <c r="T67" s="112"/>
      <c r="U67" s="112"/>
      <c r="V67" s="112"/>
    </row>
    <row r="68" spans="1:23" x14ac:dyDescent="0.25">
      <c r="V68" s="77"/>
      <c r="W68" s="45"/>
    </row>
  </sheetData>
  <mergeCells count="19">
    <mergeCell ref="A56:B56"/>
    <mergeCell ref="A4:B4"/>
    <mergeCell ref="A27:B27"/>
    <mergeCell ref="A43:B43"/>
    <mergeCell ref="A44:B44"/>
    <mergeCell ref="A46:B46"/>
    <mergeCell ref="A47:B47"/>
    <mergeCell ref="A49:B49"/>
    <mergeCell ref="A50:B50"/>
    <mergeCell ref="A51:B51"/>
    <mergeCell ref="A53:B53"/>
    <mergeCell ref="A54:B54"/>
    <mergeCell ref="A67:B67"/>
    <mergeCell ref="A57:B57"/>
    <mergeCell ref="A59:B59"/>
    <mergeCell ref="A60:B60"/>
    <mergeCell ref="A64:B64"/>
    <mergeCell ref="A65:B65"/>
    <mergeCell ref="A66:B66"/>
  </mergeCells>
  <pageMargins left="0.7" right="0.7" top="0.75" bottom="0.75" header="0.3" footer="0.3"/>
  <pageSetup paperSize="0" orientation="portrait" horizontalDpi="0" verticalDpi="0" copies="0"/>
  <ignoredErrors>
    <ignoredError sqref="C6:F19 C26:G26 C20:F20 C21:F25 C27:F39" formulaRange="1"/>
    <ignoredError sqref="I4:K5 H26:W26 I25:K25 N4:P5 N25:P25 S4:U5 S25:U25 I27:K40 N27:P40 S27:U40" formula="1"/>
    <ignoredError sqref="I6:K24 N6:P24 S6:U24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</cp:lastModifiedBy>
  <dcterms:created xsi:type="dcterms:W3CDTF">2022-01-28T14:15:03Z</dcterms:created>
  <dcterms:modified xsi:type="dcterms:W3CDTF">2025-11-12T14:36:26Z</dcterms:modified>
</cp:coreProperties>
</file>