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ГУ\КОНТРОЛЛИНГ\БЮДЖЕТЫ\2025 г\"/>
    </mc:Choice>
  </mc:AlternateContent>
  <xr:revisionPtr revIDLastSave="0" documentId="8_{E093F37C-4782-4D0D-A29E-06061D1A9129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ОФР" sheetId="1" r:id="rId1"/>
  </sheets>
  <calcPr calcId="191029" refMode="R1C1"/>
</workbook>
</file>

<file path=xl/calcChain.xml><?xml version="1.0" encoding="utf-8"?>
<calcChain xmlns="http://schemas.openxmlformats.org/spreadsheetml/2006/main">
  <c r="C4" i="1" l="1"/>
  <c r="M47" i="1" l="1"/>
  <c r="X37" i="1" l="1"/>
  <c r="T37" i="1"/>
  <c r="S37" i="1"/>
  <c r="R37" i="1"/>
  <c r="O37" i="1"/>
  <c r="N37" i="1"/>
  <c r="M37" i="1"/>
  <c r="J37" i="1"/>
  <c r="I37" i="1"/>
  <c r="H37" i="1"/>
  <c r="E37" i="1"/>
  <c r="D37" i="1"/>
  <c r="C37" i="1"/>
  <c r="X31" i="1"/>
  <c r="T31" i="1"/>
  <c r="S31" i="1"/>
  <c r="R31" i="1"/>
  <c r="O31" i="1"/>
  <c r="N31" i="1"/>
  <c r="M31" i="1"/>
  <c r="J31" i="1"/>
  <c r="I31" i="1"/>
  <c r="H31" i="1"/>
  <c r="E31" i="1"/>
  <c r="D31" i="1"/>
  <c r="C31" i="1"/>
  <c r="X19" i="1"/>
  <c r="T19" i="1"/>
  <c r="S19" i="1"/>
  <c r="R19" i="1"/>
  <c r="O19" i="1"/>
  <c r="N19" i="1"/>
  <c r="M19" i="1"/>
  <c r="J19" i="1"/>
  <c r="I19" i="1"/>
  <c r="H19" i="1"/>
  <c r="E19" i="1"/>
  <c r="D19" i="1"/>
  <c r="C19" i="1"/>
  <c r="X15" i="1"/>
  <c r="X13" i="1" s="1"/>
  <c r="T13" i="1"/>
  <c r="S13" i="1"/>
  <c r="R13" i="1"/>
  <c r="O13" i="1"/>
  <c r="N13" i="1"/>
  <c r="M13" i="1"/>
  <c r="J13" i="1"/>
  <c r="I13" i="1"/>
  <c r="H13" i="1"/>
  <c r="E13" i="1"/>
  <c r="D13" i="1"/>
  <c r="C13" i="1"/>
  <c r="X5" i="1"/>
  <c r="N4" i="1"/>
  <c r="N46" i="1" s="1"/>
  <c r="D4" i="1"/>
  <c r="E4" i="1" l="1"/>
  <c r="E17" i="1" s="1"/>
  <c r="E29" i="1" s="1"/>
  <c r="E30" i="1" s="1"/>
  <c r="R4" i="1"/>
  <c r="R17" i="1" s="1"/>
  <c r="H4" i="1"/>
  <c r="H17" i="1" s="1"/>
  <c r="H18" i="1" s="1"/>
  <c r="O4" i="1"/>
  <c r="O17" i="1" s="1"/>
  <c r="I4" i="1"/>
  <c r="I17" i="1" s="1"/>
  <c r="I29" i="1" s="1"/>
  <c r="I30" i="1" s="1"/>
  <c r="X4" i="1"/>
  <c r="X17" i="1" s="1"/>
  <c r="M4" i="1"/>
  <c r="N17" i="1"/>
  <c r="D17" i="1"/>
  <c r="D18" i="1" s="1"/>
  <c r="S4" i="1"/>
  <c r="S17" i="1" s="1"/>
  <c r="S29" i="1" s="1"/>
  <c r="C17" i="1"/>
  <c r="T10" i="1"/>
  <c r="T4" i="1"/>
  <c r="T17" i="1" s="1"/>
  <c r="J4" i="1"/>
  <c r="J17" i="1" s="1"/>
  <c r="R10" i="1"/>
  <c r="S10" i="1"/>
  <c r="C29" i="1" l="1"/>
  <c r="C18" i="1"/>
  <c r="M17" i="1"/>
  <c r="M29" i="1" s="1"/>
  <c r="M46" i="1"/>
  <c r="D29" i="1"/>
  <c r="D30" i="1" s="1"/>
  <c r="E40" i="1"/>
  <c r="I18" i="1"/>
  <c r="E18" i="1"/>
  <c r="H29" i="1"/>
  <c r="H30" i="1" s="1"/>
  <c r="R29" i="1"/>
  <c r="X29" i="1"/>
  <c r="X40" i="1" s="1"/>
  <c r="S40" i="1"/>
  <c r="I40" i="1"/>
  <c r="N29" i="1"/>
  <c r="N40" i="1" s="1"/>
  <c r="T29" i="1"/>
  <c r="J18" i="1"/>
  <c r="J29" i="1"/>
  <c r="O29" i="1"/>
  <c r="C40" i="1"/>
  <c r="C30" i="1"/>
  <c r="M40" i="1" l="1"/>
  <c r="M30" i="1"/>
  <c r="M18" i="1"/>
  <c r="D40" i="1"/>
  <c r="D41" i="1" s="1"/>
  <c r="E41" i="1"/>
  <c r="M48" i="1"/>
  <c r="R40" i="1"/>
  <c r="H40" i="1"/>
  <c r="H41" i="1" s="1"/>
  <c r="I41" i="1"/>
  <c r="J30" i="1"/>
  <c r="J40" i="1"/>
  <c r="C41" i="1"/>
  <c r="C47" i="1"/>
  <c r="T40" i="1"/>
  <c r="E46" i="1"/>
  <c r="E47" i="1"/>
  <c r="E48" i="1" s="1"/>
  <c r="I46" i="1"/>
  <c r="I47" i="1"/>
  <c r="I48" i="1" s="1"/>
  <c r="O40" i="1"/>
  <c r="S47" i="1"/>
  <c r="S48" i="1" s="1"/>
  <c r="S46" i="1"/>
  <c r="H47" i="1" l="1"/>
  <c r="H48" i="1" s="1"/>
  <c r="R47" i="1"/>
  <c r="R48" i="1" s="1"/>
  <c r="R46" i="1"/>
  <c r="C48" i="1"/>
  <c r="C46" i="1"/>
  <c r="X47" i="1"/>
  <c r="X48" i="1" s="1"/>
  <c r="X46" i="1"/>
  <c r="N47" i="1"/>
  <c r="N48" i="1" s="1"/>
  <c r="J41" i="1"/>
  <c r="D47" i="1" l="1"/>
  <c r="D48" i="1" s="1"/>
  <c r="D46" i="1"/>
  <c r="H46" i="1"/>
  <c r="T46" i="1"/>
  <c r="T47" i="1"/>
  <c r="T48" i="1" s="1"/>
  <c r="O46" i="1"/>
  <c r="O47" i="1"/>
  <c r="O48" i="1" s="1"/>
  <c r="J47" i="1"/>
  <c r="J48" i="1" s="1"/>
  <c r="J46" i="1"/>
  <c r="P47" i="1" l="1"/>
  <c r="P46" i="1"/>
  <c r="F47" i="1"/>
  <c r="F46" i="1"/>
  <c r="U47" i="1" l="1"/>
  <c r="U46" i="1"/>
  <c r="F48" i="1"/>
  <c r="K47" i="1"/>
  <c r="K46" i="1"/>
  <c r="P48" i="1"/>
  <c r="K48" i="1" l="1"/>
  <c r="W46" i="1"/>
  <c r="Y46" i="1" s="1"/>
  <c r="W47" i="1"/>
  <c r="U48" i="1"/>
  <c r="L47" i="1" l="1"/>
  <c r="G47" i="1"/>
  <c r="V47" i="1"/>
  <c r="Z47" i="1"/>
  <c r="W48" i="1"/>
  <c r="Y48" i="1" s="1"/>
  <c r="Y47" i="1"/>
  <c r="Q47" i="1"/>
</calcChain>
</file>

<file path=xl/sharedStrings.xml><?xml version="1.0" encoding="utf-8"?>
<sst xmlns="http://schemas.openxmlformats.org/spreadsheetml/2006/main" count="99" uniqueCount="94">
  <si>
    <t>Наименование статьи</t>
  </si>
  <si>
    <t>январь</t>
  </si>
  <si>
    <t>февраль</t>
  </si>
  <si>
    <t>март</t>
  </si>
  <si>
    <t>1 кв.</t>
  </si>
  <si>
    <t>уд.вес в году</t>
  </si>
  <si>
    <t>апрель</t>
  </si>
  <si>
    <t>май</t>
  </si>
  <si>
    <t>июнь</t>
  </si>
  <si>
    <t>2 кв.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</si>
  <si>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</si>
  <si>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</si>
  <si>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</si>
  <si>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</si>
  <si>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</si>
  <si>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</si>
  <si>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</si>
  <si>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прошлый год</t>
  </si>
  <si>
    <t>отклонение</t>
  </si>
  <si>
    <t>темп роста</t>
  </si>
  <si>
    <t xml:space="preserve">Выручка от реализации </t>
  </si>
  <si>
    <t>1.1</t>
  </si>
  <si>
    <t>Продажи</t>
  </si>
  <si>
    <t>в т.ч.</t>
  </si>
  <si>
    <t>1.1.1</t>
  </si>
  <si>
    <t>Опт</t>
  </si>
  <si>
    <t>удельный вес в продажах</t>
  </si>
  <si>
    <t>1.1.2</t>
  </si>
  <si>
    <t>Розница</t>
  </si>
  <si>
    <t>1.2</t>
  </si>
  <si>
    <t xml:space="preserve">Возврат </t>
  </si>
  <si>
    <t>% от продаж</t>
  </si>
  <si>
    <t>2</t>
  </si>
  <si>
    <t xml:space="preserve">Себестоимость </t>
  </si>
  <si>
    <t>2.1</t>
  </si>
  <si>
    <t>Производственная себестоимость</t>
  </si>
  <si>
    <t>2.2</t>
  </si>
  <si>
    <t>Общепроизводственные расходы</t>
  </si>
  <si>
    <t>3</t>
  </si>
  <si>
    <t>Валовая прибыль (убыток)</t>
  </si>
  <si>
    <t>Валовая маржа</t>
  </si>
  <si>
    <t>4</t>
  </si>
  <si>
    <t>Операционные расходы, итого</t>
  </si>
  <si>
    <t>4.1</t>
  </si>
  <si>
    <t>Расходы на персонал</t>
  </si>
  <si>
    <t>4.2</t>
  </si>
  <si>
    <t>Расходы на содержание помещений</t>
  </si>
  <si>
    <t>4.3</t>
  </si>
  <si>
    <t>Реклама и маркетинг</t>
  </si>
  <si>
    <t>4.4</t>
  </si>
  <si>
    <t xml:space="preserve">Транспортные расходы </t>
  </si>
  <si>
    <t>4.5</t>
  </si>
  <si>
    <t>Представительские расходы</t>
  </si>
  <si>
    <t>4.6</t>
  </si>
  <si>
    <t>Общехозяйственные расходы</t>
  </si>
  <si>
    <t>4.7</t>
  </si>
  <si>
    <t>Расходы на ИТ и услуги связи</t>
  </si>
  <si>
    <t>4.8</t>
  </si>
  <si>
    <t>Банковское обслуживание</t>
  </si>
  <si>
    <t>4.9</t>
  </si>
  <si>
    <t>Прочие операционные расходы</t>
  </si>
  <si>
    <t>5</t>
  </si>
  <si>
    <t>Операционная прибыль (убыток)</t>
  </si>
  <si>
    <t>Операционная маржа</t>
  </si>
  <si>
    <t>6</t>
  </si>
  <si>
    <t>Финансовые доходы и расходы</t>
  </si>
  <si>
    <t>6.1</t>
  </si>
  <si>
    <t xml:space="preserve">Проценты полученные </t>
  </si>
  <si>
    <t>6.2</t>
  </si>
  <si>
    <t>Выплата основного долга по займам и кредитам</t>
  </si>
  <si>
    <t>6.3</t>
  </si>
  <si>
    <t>Выплата процентов по займам и кредитам</t>
  </si>
  <si>
    <t>6.4</t>
  </si>
  <si>
    <t>Курсовые разницы</t>
  </si>
  <si>
    <t>7</t>
  </si>
  <si>
    <t>Амортизация</t>
  </si>
  <si>
    <t>8</t>
  </si>
  <si>
    <t>Прочие неоперационные доходы и расходы</t>
  </si>
  <si>
    <t>8.1</t>
  </si>
  <si>
    <t>Прочие доходы</t>
  </si>
  <si>
    <t>8.2</t>
  </si>
  <si>
    <t>Прочие расходы</t>
  </si>
  <si>
    <t>9</t>
  </si>
  <si>
    <t>Прибыль (убыток) до налогообложения</t>
  </si>
  <si>
    <t>Маржа до налогобложения</t>
  </si>
  <si>
    <t>10</t>
  </si>
  <si>
    <t>Налог на прибыль</t>
  </si>
  <si>
    <t>11</t>
  </si>
  <si>
    <t>ЧИСТАЯ ПРИБЫЛЬ</t>
  </si>
  <si>
    <t>Справочно:</t>
  </si>
  <si>
    <t>Рентабельность продаж</t>
  </si>
  <si>
    <t>EBITDA</t>
  </si>
  <si>
    <t>% от выручки</t>
  </si>
  <si>
    <t>Отчет о финансовых результатах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</si>
</sst>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b/>
      <sz val="11"/>
      <color theme="3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9" fontId="5" fillId="3" borderId="15" xfId="2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9" fontId="5" fillId="3" borderId="16" xfId="2" applyFont="1" applyFill="1" applyBorder="1" applyAlignment="1">
      <alignment horizontal="center" vertical="center"/>
    </xf>
    <xf numFmtId="10" fontId="2" fillId="0" borderId="0" xfId="0" applyNumberFormat="1" applyFont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9" fontId="5" fillId="0" borderId="15" xfId="2" applyFont="1" applyFill="1" applyBorder="1" applyAlignment="1">
      <alignment horizontal="center" vertical="center"/>
    </xf>
    <xf numFmtId="3" fontId="4" fillId="4" borderId="16" xfId="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9" fontId="5" fillId="0" borderId="16" xfId="2" applyFont="1" applyFill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6" fillId="4" borderId="24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indent="4"/>
    </xf>
    <xf numFmtId="3" fontId="7" fillId="0" borderId="27" xfId="1" applyNumberFormat="1" applyFont="1" applyFill="1" applyBorder="1" applyAlignment="1">
      <alignment horizontal="center" vertical="center"/>
    </xf>
    <xf numFmtId="3" fontId="7" fillId="0" borderId="28" xfId="1" applyNumberFormat="1" applyFont="1" applyFill="1" applyBorder="1" applyAlignment="1">
      <alignment horizontal="center" vertical="center"/>
    </xf>
    <xf numFmtId="3" fontId="7" fillId="0" borderId="29" xfId="1" applyNumberFormat="1" applyFont="1" applyFill="1" applyBorder="1" applyAlignment="1">
      <alignment horizontal="center" vertical="center"/>
    </xf>
    <xf numFmtId="3" fontId="8" fillId="0" borderId="30" xfId="1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3" fontId="8" fillId="4" borderId="32" xfId="1" applyNumberFormat="1" applyFont="1" applyFill="1" applyBorder="1" applyAlignment="1">
      <alignment horizontal="center" vertical="center"/>
    </xf>
    <xf numFmtId="3" fontId="8" fillId="0" borderId="27" xfId="1" applyNumberFormat="1" applyFont="1" applyFill="1" applyBorder="1" applyAlignment="1">
      <alignment horizontal="center" vertical="center"/>
    </xf>
    <xf numFmtId="9" fontId="5" fillId="0" borderId="32" xfId="2" applyFont="1" applyFill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right" vertical="center"/>
    </xf>
    <xf numFmtId="9" fontId="9" fillId="0" borderId="27" xfId="2" applyFont="1" applyFill="1" applyBorder="1" applyAlignment="1">
      <alignment horizontal="center" vertical="center"/>
    </xf>
    <xf numFmtId="9" fontId="9" fillId="0" borderId="28" xfId="2" applyFont="1" applyFill="1" applyBorder="1" applyAlignment="1">
      <alignment horizontal="center" vertical="center"/>
    </xf>
    <xf numFmtId="9" fontId="9" fillId="0" borderId="29" xfId="2" applyFont="1" applyFill="1" applyBorder="1" applyAlignment="1">
      <alignment horizontal="center" vertical="center"/>
    </xf>
    <xf numFmtId="9" fontId="10" fillId="0" borderId="30" xfId="2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9" fontId="10" fillId="4" borderId="32" xfId="2" applyFont="1" applyFill="1" applyBorder="1" applyAlignment="1">
      <alignment horizontal="center" vertical="center"/>
    </xf>
    <xf numFmtId="9" fontId="10" fillId="0" borderId="27" xfId="2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9" fillId="0" borderId="3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right" vertical="center"/>
    </xf>
    <xf numFmtId="9" fontId="9" fillId="0" borderId="35" xfId="2" applyFont="1" applyFill="1" applyBorder="1" applyAlignment="1">
      <alignment horizontal="center" vertical="center"/>
    </xf>
    <xf numFmtId="9" fontId="9" fillId="0" borderId="36" xfId="2" applyFont="1" applyFill="1" applyBorder="1" applyAlignment="1">
      <alignment horizontal="center" vertical="center"/>
    </xf>
    <xf numFmtId="9" fontId="9" fillId="0" borderId="37" xfId="2" applyFont="1" applyFill="1" applyBorder="1" applyAlignment="1">
      <alignment horizontal="center" vertical="center"/>
    </xf>
    <xf numFmtId="9" fontId="10" fillId="0" borderId="38" xfId="2" applyFont="1" applyFill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9" fontId="10" fillId="4" borderId="40" xfId="2" applyFont="1" applyFill="1" applyBorder="1" applyAlignment="1">
      <alignment horizontal="center" vertical="center"/>
    </xf>
    <xf numFmtId="9" fontId="10" fillId="0" borderId="35" xfId="2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indent="1"/>
    </xf>
    <xf numFmtId="3" fontId="2" fillId="0" borderId="19" xfId="1" applyNumberFormat="1" applyFont="1" applyFill="1" applyBorder="1" applyAlignment="1">
      <alignment horizontal="center" vertical="center"/>
    </xf>
    <xf numFmtId="3" fontId="2" fillId="0" borderId="20" xfId="1" applyNumberFormat="1" applyFont="1" applyFill="1" applyBorder="1" applyAlignment="1">
      <alignment horizontal="center" vertical="center"/>
    </xf>
    <xf numFmtId="3" fontId="2" fillId="0" borderId="21" xfId="1" applyNumberFormat="1" applyFont="1" applyFill="1" applyBorder="1" applyAlignment="1">
      <alignment horizontal="center" vertical="center"/>
    </xf>
    <xf numFmtId="3" fontId="4" fillId="0" borderId="22" xfId="1" applyNumberFormat="1" applyFont="1" applyFill="1" applyBorder="1" applyAlignment="1">
      <alignment horizontal="center" vertical="center"/>
    </xf>
    <xf numFmtId="9" fontId="5" fillId="0" borderId="23" xfId="2" applyFont="1" applyFill="1" applyBorder="1" applyAlignment="1">
      <alignment horizontal="center" vertical="center"/>
    </xf>
    <xf numFmtId="3" fontId="4" fillId="4" borderId="24" xfId="1" applyNumberFormat="1" applyFont="1" applyFill="1" applyBorder="1" applyAlignment="1">
      <alignment horizontal="center" vertical="center"/>
    </xf>
    <xf numFmtId="3" fontId="4" fillId="0" borderId="19" xfId="1" applyNumberFormat="1" applyFont="1" applyFill="1" applyBorder="1" applyAlignment="1">
      <alignment horizontal="center" vertical="center"/>
    </xf>
    <xf numFmtId="9" fontId="5" fillId="0" borderId="24" xfId="2" applyFont="1" applyFill="1" applyBorder="1" applyAlignment="1">
      <alignment horizontal="center" vertical="center"/>
    </xf>
    <xf numFmtId="165" fontId="9" fillId="0" borderId="35" xfId="2" applyNumberFormat="1" applyFont="1" applyBorder="1" applyAlignment="1">
      <alignment horizontal="center" vertical="center"/>
    </xf>
    <xf numFmtId="165" fontId="9" fillId="0" borderId="36" xfId="2" applyNumberFormat="1" applyFont="1" applyBorder="1" applyAlignment="1">
      <alignment horizontal="center" vertical="center"/>
    </xf>
    <xf numFmtId="165" fontId="9" fillId="0" borderId="37" xfId="2" applyNumberFormat="1" applyFont="1" applyBorder="1" applyAlignment="1">
      <alignment horizontal="center" vertical="center"/>
    </xf>
    <xf numFmtId="165" fontId="10" fillId="0" borderId="38" xfId="2" applyNumberFormat="1" applyFont="1" applyBorder="1" applyAlignment="1">
      <alignment horizontal="center" vertical="center"/>
    </xf>
    <xf numFmtId="0" fontId="9" fillId="0" borderId="39" xfId="0" applyFont="1" applyBorder="1" applyAlignment="1">
      <alignment vertical="center"/>
    </xf>
    <xf numFmtId="165" fontId="10" fillId="4" borderId="40" xfId="2" applyNumberFormat="1" applyFont="1" applyFill="1" applyBorder="1" applyAlignment="1">
      <alignment horizontal="center" vertical="center"/>
    </xf>
    <xf numFmtId="165" fontId="10" fillId="0" borderId="35" xfId="2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3" borderId="10" xfId="0" applyFont="1" applyFill="1" applyBorder="1" applyAlignment="1">
      <alignment vertical="center"/>
    </xf>
    <xf numFmtId="3" fontId="2" fillId="3" borderId="11" xfId="1" applyNumberFormat="1" applyFont="1" applyFill="1" applyBorder="1" applyAlignment="1">
      <alignment horizontal="center" vertical="center"/>
    </xf>
    <xf numFmtId="3" fontId="2" fillId="3" borderId="12" xfId="1" applyNumberFormat="1" applyFont="1" applyFill="1" applyBorder="1" applyAlignment="1">
      <alignment horizontal="center" vertical="center"/>
    </xf>
    <xf numFmtId="3" fontId="2" fillId="3" borderId="13" xfId="1" applyNumberFormat="1" applyFont="1" applyFill="1" applyBorder="1" applyAlignment="1">
      <alignment horizontal="center" vertical="center"/>
    </xf>
    <xf numFmtId="3" fontId="4" fillId="3" borderId="14" xfId="1" applyNumberFormat="1" applyFont="1" applyFill="1" applyBorder="1" applyAlignment="1">
      <alignment horizontal="center" vertical="center"/>
    </xf>
    <xf numFmtId="3" fontId="4" fillId="3" borderId="16" xfId="1" applyNumberFormat="1" applyFont="1" applyFill="1" applyBorder="1" applyAlignment="1">
      <alignment horizontal="center" vertical="center"/>
    </xf>
    <xf numFmtId="3" fontId="4" fillId="3" borderId="11" xfId="1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indent="2"/>
    </xf>
    <xf numFmtId="3" fontId="7" fillId="0" borderId="27" xfId="1" applyNumberFormat="1" applyFont="1" applyBorder="1" applyAlignment="1">
      <alignment horizontal="center" vertical="center"/>
    </xf>
    <xf numFmtId="3" fontId="7" fillId="0" borderId="28" xfId="1" applyNumberFormat="1" applyFont="1" applyBorder="1" applyAlignment="1">
      <alignment horizontal="center" vertical="center"/>
    </xf>
    <xf numFmtId="3" fontId="7" fillId="0" borderId="29" xfId="1" applyNumberFormat="1" applyFont="1" applyBorder="1" applyAlignment="1">
      <alignment horizontal="center" vertical="center"/>
    </xf>
    <xf numFmtId="3" fontId="8" fillId="0" borderId="30" xfId="1" applyNumberFormat="1" applyFont="1" applyBorder="1" applyAlignment="1">
      <alignment horizontal="center" vertical="center"/>
    </xf>
    <xf numFmtId="3" fontId="8" fillId="0" borderId="27" xfId="1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indent="2"/>
    </xf>
    <xf numFmtId="3" fontId="7" fillId="0" borderId="35" xfId="1" applyNumberFormat="1" applyFont="1" applyFill="1" applyBorder="1" applyAlignment="1">
      <alignment horizontal="center" vertical="center"/>
    </xf>
    <xf numFmtId="3" fontId="7" fillId="0" borderId="36" xfId="1" applyNumberFormat="1" applyFont="1" applyFill="1" applyBorder="1" applyAlignment="1">
      <alignment horizontal="center" vertical="center"/>
    </xf>
    <xf numFmtId="3" fontId="7" fillId="0" borderId="37" xfId="1" applyNumberFormat="1" applyFont="1" applyFill="1" applyBorder="1" applyAlignment="1">
      <alignment horizontal="center" vertical="center"/>
    </xf>
    <xf numFmtId="3" fontId="8" fillId="0" borderId="38" xfId="1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3" fontId="8" fillId="4" borderId="40" xfId="1" applyNumberFormat="1" applyFont="1" applyFill="1" applyBorder="1" applyAlignment="1">
      <alignment horizontal="center" vertical="center"/>
    </xf>
    <xf numFmtId="3" fontId="8" fillId="0" borderId="35" xfId="1" applyNumberFormat="1" applyFont="1" applyFill="1" applyBorder="1" applyAlignment="1">
      <alignment horizontal="center" vertical="center"/>
    </xf>
    <xf numFmtId="9" fontId="5" fillId="0" borderId="40" xfId="2" applyFont="1" applyFill="1" applyBorder="1" applyAlignment="1">
      <alignment horizontal="center" vertical="center"/>
    </xf>
    <xf numFmtId="49" fontId="4" fillId="5" borderId="17" xfId="0" applyNumberFormat="1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vertical="center"/>
    </xf>
    <xf numFmtId="3" fontId="4" fillId="5" borderId="19" xfId="0" applyNumberFormat="1" applyFont="1" applyFill="1" applyBorder="1" applyAlignment="1">
      <alignment horizontal="center" vertical="center"/>
    </xf>
    <xf numFmtId="3" fontId="4" fillId="5" borderId="20" xfId="0" applyNumberFormat="1" applyFont="1" applyFill="1" applyBorder="1" applyAlignment="1">
      <alignment horizontal="center" vertical="center"/>
    </xf>
    <xf numFmtId="3" fontId="4" fillId="5" borderId="21" xfId="0" applyNumberFormat="1" applyFont="1" applyFill="1" applyBorder="1" applyAlignment="1">
      <alignment horizontal="center" vertical="center"/>
    </xf>
    <xf numFmtId="3" fontId="4" fillId="5" borderId="22" xfId="0" applyNumberFormat="1" applyFont="1" applyFill="1" applyBorder="1" applyAlignment="1">
      <alignment horizontal="center" vertical="center"/>
    </xf>
    <xf numFmtId="9" fontId="5" fillId="5" borderId="23" xfId="2" applyFont="1" applyFill="1" applyBorder="1" applyAlignment="1">
      <alignment horizontal="center" vertical="center"/>
    </xf>
    <xf numFmtId="3" fontId="4" fillId="5" borderId="24" xfId="0" applyNumberFormat="1" applyFont="1" applyFill="1" applyBorder="1" applyAlignment="1">
      <alignment horizontal="center" vertical="center"/>
    </xf>
    <xf numFmtId="9" fontId="6" fillId="5" borderId="24" xfId="2" applyFont="1" applyFill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9" fontId="9" fillId="0" borderId="35" xfId="2" applyFont="1" applyBorder="1" applyAlignment="1">
      <alignment horizontal="center" vertical="center"/>
    </xf>
    <xf numFmtId="9" fontId="9" fillId="0" borderId="36" xfId="2" applyFont="1" applyBorder="1" applyAlignment="1">
      <alignment horizontal="center" vertical="center"/>
    </xf>
    <xf numFmtId="9" fontId="9" fillId="0" borderId="37" xfId="2" applyFont="1" applyBorder="1" applyAlignment="1">
      <alignment horizontal="center" vertical="center"/>
    </xf>
    <xf numFmtId="9" fontId="10" fillId="0" borderId="38" xfId="2" applyFont="1" applyBorder="1" applyAlignment="1">
      <alignment horizontal="center" vertical="center"/>
    </xf>
    <xf numFmtId="9" fontId="10" fillId="0" borderId="35" xfId="2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indent="2"/>
    </xf>
    <xf numFmtId="0" fontId="5" fillId="0" borderId="23" xfId="0" applyFont="1" applyBorder="1" applyAlignment="1">
      <alignment vertical="center"/>
    </xf>
    <xf numFmtId="3" fontId="2" fillId="0" borderId="27" xfId="1" applyNumberFormat="1" applyFont="1" applyFill="1" applyBorder="1" applyAlignment="1">
      <alignment horizontal="center" vertical="center"/>
    </xf>
    <xf numFmtId="3" fontId="2" fillId="0" borderId="28" xfId="1" applyNumberFormat="1" applyFont="1" applyFill="1" applyBorder="1" applyAlignment="1">
      <alignment horizontal="center" vertical="center"/>
    </xf>
    <xf numFmtId="3" fontId="2" fillId="0" borderId="29" xfId="1" applyNumberFormat="1" applyFont="1" applyFill="1" applyBorder="1" applyAlignment="1">
      <alignment horizontal="center" vertical="center"/>
    </xf>
    <xf numFmtId="3" fontId="4" fillId="0" borderId="30" xfId="1" applyNumberFormat="1" applyFont="1" applyFill="1" applyBorder="1" applyAlignment="1">
      <alignment horizontal="center" vertical="center"/>
    </xf>
    <xf numFmtId="3" fontId="4" fillId="4" borderId="32" xfId="1" applyNumberFormat="1" applyFont="1" applyFill="1" applyBorder="1" applyAlignment="1">
      <alignment horizontal="center" vertical="center"/>
    </xf>
    <xf numFmtId="3" fontId="4" fillId="0" borderId="27" xfId="1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" fontId="2" fillId="0" borderId="35" xfId="1" applyNumberFormat="1" applyFont="1" applyFill="1" applyBorder="1" applyAlignment="1">
      <alignment horizontal="center" vertical="center"/>
    </xf>
    <xf numFmtId="3" fontId="2" fillId="0" borderId="36" xfId="1" applyNumberFormat="1" applyFont="1" applyFill="1" applyBorder="1" applyAlignment="1">
      <alignment horizontal="center" vertical="center"/>
    </xf>
    <xf numFmtId="3" fontId="2" fillId="0" borderId="37" xfId="1" applyNumberFormat="1" applyFont="1" applyFill="1" applyBorder="1" applyAlignment="1">
      <alignment horizontal="center" vertical="center"/>
    </xf>
    <xf numFmtId="3" fontId="4" fillId="0" borderId="38" xfId="1" applyNumberFormat="1" applyFont="1" applyFill="1" applyBorder="1" applyAlignment="1">
      <alignment horizontal="center" vertical="center"/>
    </xf>
    <xf numFmtId="3" fontId="4" fillId="4" borderId="40" xfId="1" applyNumberFormat="1" applyFont="1" applyFill="1" applyBorder="1" applyAlignment="1">
      <alignment horizontal="center" vertical="center"/>
    </xf>
    <xf numFmtId="3" fontId="4" fillId="0" borderId="35" xfId="1" applyNumberFormat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4" borderId="32" xfId="0" applyNumberFormat="1" applyFont="1" applyFill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8" fillId="0" borderId="38" xfId="0" applyNumberFormat="1" applyFont="1" applyBorder="1" applyAlignment="1">
      <alignment horizontal="center" vertical="center"/>
    </xf>
    <xf numFmtId="3" fontId="8" fillId="4" borderId="40" xfId="0" applyNumberFormat="1" applyFont="1" applyFill="1" applyBorder="1" applyAlignment="1">
      <alignment horizontal="center" vertical="center"/>
    </xf>
    <xf numFmtId="3" fontId="8" fillId="0" borderId="3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9" fontId="5" fillId="0" borderId="16" xfId="2" applyFont="1" applyBorder="1" applyAlignment="1">
      <alignment horizontal="center" vertical="center"/>
    </xf>
    <xf numFmtId="49" fontId="4" fillId="6" borderId="41" xfId="0" applyNumberFormat="1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vertical="center"/>
    </xf>
    <xf numFmtId="3" fontId="4" fillId="6" borderId="43" xfId="0" applyNumberFormat="1" applyFont="1" applyFill="1" applyBorder="1" applyAlignment="1">
      <alignment horizontal="center" vertical="center"/>
    </xf>
    <xf numFmtId="3" fontId="4" fillId="6" borderId="44" xfId="0" applyNumberFormat="1" applyFont="1" applyFill="1" applyBorder="1" applyAlignment="1">
      <alignment horizontal="center" vertical="center"/>
    </xf>
    <xf numFmtId="3" fontId="4" fillId="6" borderId="45" xfId="0" applyNumberFormat="1" applyFont="1" applyFill="1" applyBorder="1" applyAlignment="1">
      <alignment horizontal="center" vertical="center"/>
    </xf>
    <xf numFmtId="3" fontId="4" fillId="6" borderId="46" xfId="0" applyNumberFormat="1" applyFont="1" applyFill="1" applyBorder="1" applyAlignment="1">
      <alignment horizontal="center" vertical="center"/>
    </xf>
    <xf numFmtId="9" fontId="5" fillId="6" borderId="47" xfId="2" applyFont="1" applyFill="1" applyBorder="1" applyAlignment="1">
      <alignment horizontal="center" vertical="center"/>
    </xf>
    <xf numFmtId="3" fontId="4" fillId="6" borderId="48" xfId="0" applyNumberFormat="1" applyFont="1" applyFill="1" applyBorder="1" applyAlignment="1">
      <alignment horizontal="center" vertical="center"/>
    </xf>
    <xf numFmtId="9" fontId="6" fillId="6" borderId="48" xfId="2" applyFont="1" applyFill="1" applyBorder="1" applyAlignment="1">
      <alignment horizontal="center" vertical="center"/>
    </xf>
    <xf numFmtId="9" fontId="2" fillId="0" borderId="0" xfId="2" applyFont="1" applyAlignment="1">
      <alignment horizontal="center" vertical="center"/>
    </xf>
    <xf numFmtId="9" fontId="4" fillId="0" borderId="0" xfId="2" applyFont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9" fontId="2" fillId="5" borderId="3" xfId="2" applyFont="1" applyFill="1" applyBorder="1" applyAlignment="1">
      <alignment horizontal="center" vertical="center"/>
    </xf>
    <xf numFmtId="9" fontId="2" fillId="5" borderId="4" xfId="2" applyFont="1" applyFill="1" applyBorder="1" applyAlignment="1">
      <alignment horizontal="center" vertical="center"/>
    </xf>
    <xf numFmtId="9" fontId="4" fillId="5" borderId="49" xfId="2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/>
    </xf>
    <xf numFmtId="9" fontId="4" fillId="5" borderId="4" xfId="2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9" fontId="4" fillId="5" borderId="8" xfId="2" applyFont="1" applyFill="1" applyBorder="1" applyAlignment="1">
      <alignment horizontal="center" vertical="center"/>
    </xf>
    <xf numFmtId="9" fontId="4" fillId="5" borderId="52" xfId="2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vertical="center"/>
    </xf>
    <xf numFmtId="3" fontId="4" fillId="7" borderId="11" xfId="0" applyNumberFormat="1" applyFont="1" applyFill="1" applyBorder="1" applyAlignment="1">
      <alignment horizontal="center" vertical="center"/>
    </xf>
    <xf numFmtId="3" fontId="4" fillId="7" borderId="12" xfId="0" applyNumberFormat="1" applyFont="1" applyFill="1" applyBorder="1" applyAlignment="1">
      <alignment horizontal="center" vertical="center"/>
    </xf>
    <xf numFmtId="3" fontId="4" fillId="7" borderId="53" xfId="0" applyNumberFormat="1" applyFont="1" applyFill="1" applyBorder="1" applyAlignment="1">
      <alignment horizontal="center" vertical="center"/>
    </xf>
    <xf numFmtId="9" fontId="6" fillId="7" borderId="54" xfId="2" applyFont="1" applyFill="1" applyBorder="1" applyAlignment="1">
      <alignment horizontal="center" vertical="center"/>
    </xf>
    <xf numFmtId="9" fontId="6" fillId="7" borderId="55" xfId="2" applyFont="1" applyFill="1" applyBorder="1" applyAlignment="1">
      <alignment horizontal="center" vertical="center"/>
    </xf>
    <xf numFmtId="3" fontId="4" fillId="7" borderId="16" xfId="0" applyNumberFormat="1" applyFont="1" applyFill="1" applyBorder="1" applyAlignment="1">
      <alignment horizontal="center" vertical="center"/>
    </xf>
    <xf numFmtId="3" fontId="4" fillId="7" borderId="56" xfId="0" applyNumberFormat="1" applyFont="1" applyFill="1" applyBorder="1" applyAlignment="1">
      <alignment horizontal="center" vertical="center"/>
    </xf>
    <xf numFmtId="9" fontId="4" fillId="7" borderId="56" xfId="2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5" fillId="0" borderId="48" xfId="0" applyFont="1" applyBorder="1" applyAlignment="1">
      <alignment horizontal="right" vertical="center"/>
    </xf>
    <xf numFmtId="9" fontId="9" fillId="0" borderId="43" xfId="2" applyFont="1" applyBorder="1" applyAlignment="1">
      <alignment horizontal="center" vertical="center"/>
    </xf>
    <xf numFmtId="9" fontId="9" fillId="0" borderId="44" xfId="2" applyFont="1" applyBorder="1" applyAlignment="1">
      <alignment horizontal="center" vertical="center"/>
    </xf>
    <xf numFmtId="9" fontId="10" fillId="0" borderId="57" xfId="2" applyFont="1" applyBorder="1" applyAlignment="1">
      <alignment horizontal="center"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9" fontId="10" fillId="0" borderId="48" xfId="2" applyFont="1" applyFill="1" applyBorder="1" applyAlignment="1">
      <alignment horizontal="center" vertical="center"/>
    </xf>
    <xf numFmtId="9" fontId="10" fillId="0" borderId="60" xfId="2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9"/>
  <sheetViews>
    <sheetView tabSelected="1" zoomScaleNormal="100" workbookViewId="0">
      <pane xSplit="2" ySplit="4" topLeftCell="C41" activePane="bottomRight" state="frozen"/>
      <selection pane="topRight" activeCell="C1" sqref="C1"/>
      <selection pane="bottomLeft" activeCell="A4" sqref="A4"/>
      <selection pane="bottomRight" activeCell="H18" sqref="H18"/>
    </sheetView>
  </sheetViews>
  <sheetFormatPr defaultColWidth="9.109375" defaultRowHeight="13.8" outlineLevelRow="1" outlineLevelCol="2" x14ac:dyDescent="0.3"/>
  <cols>
    <col min="1" max="1" width="6.6640625" style="1" customWidth="1"/>
    <col min="2" max="2" width="48.33203125" style="3" bestFit="1" customWidth="1"/>
    <col min="3" max="3" width="12.6640625" style="3" customWidth="1" outlineLevel="2"/>
    <col min="4" max="5" width="9.109375" style="3" customWidth="1" outlineLevel="2"/>
    <col min="6" max="6" width="9.109375" style="4" customWidth="1" outlineLevel="1"/>
    <col min="7" max="7" width="9.109375" style="5" customWidth="1" outlineLevel="1"/>
    <col min="8" max="10" width="9.109375" style="3" customWidth="1" outlineLevel="2"/>
    <col min="11" max="11" width="9.109375" style="4" customWidth="1" outlineLevel="1"/>
    <col min="12" max="12" width="9.109375" style="3" customWidth="1" outlineLevel="1"/>
    <col min="13" max="15" width="9.109375" style="3" customWidth="1" outlineLevel="2"/>
    <col min="16" max="16" width="9.109375" style="4" customWidth="1" outlineLevel="1"/>
    <col min="17" max="17" width="9.109375" style="5" customWidth="1" outlineLevel="1"/>
    <col min="18" max="20" width="9.109375" style="3" customWidth="1" outlineLevel="2"/>
    <col min="21" max="21" width="9.109375" style="4" customWidth="1" outlineLevel="1"/>
    <col min="22" max="22" width="9.109375" style="5" customWidth="1" outlineLevel="1"/>
    <col min="23" max="23" width="11" style="4" customWidth="1" outlineLevel="1" collapsed="1"/>
    <col min="24" max="24" width="12.33203125" style="4" customWidth="1" outlineLevel="1" collapsed="1"/>
    <col min="25" max="25" width="9.109375" style="3" customWidth="1" outlineLevel="2"/>
    <col min="26" max="26" width="9.109375" style="6"/>
    <col min="27" max="16384" width="9.109375" style="3"/>
  </cols>
  <sheetData>
    <row r="1" spans="1:27" ht="25.5" customHeight="1" x14ac:dyDescent="0.3">
      <c r="B1" s="2" t="s">
        <v>93</v>
      </c>
    </row>
    <row r="2" spans="1:27" ht="10.5" customHeight="1" thickBot="1" x14ac:dyDescent="0.35"/>
    <row r="3" spans="1:27" s="18" customFormat="1" ht="28.8" x14ac:dyDescent="0.3">
      <c r="A3" s="7"/>
      <c r="B3" s="8" t="s">
        <v>0</v>
      </c>
      <c r="C3" s="9" t="s">
        <v>1</v>
      </c>
      <c r="D3" s="10" t="s">
        <v>2</v>
      </c>
      <c r="E3" s="11" t="s">
        <v>3</v>
      </c>
      <c r="F3" s="12" t="s">
        <v>4</v>
      </c>
      <c r="G3" s="13" t="s">
        <v>5</v>
      </c>
      <c r="H3" s="9" t="s">
        <v>6</v>
      </c>
      <c r="I3" s="10" t="s">
        <v>7</v>
      </c>
      <c r="J3" s="11" t="s">
        <v>8</v>
      </c>
      <c r="K3" s="12" t="s">
        <v>9</v>
      </c>
      <c r="L3" s="13" t="s">
        <v>5</v>
      </c>
      <c r="M3" s="9" t="s">
        <v>10</v>
      </c>
      <c r="N3" s="10" t="s">
        <v>11</v>
      </c>
      <c r="O3" s="11" t="s">
        <v>12</v>
      </c>
      <c r="P3" s="12"/>
      <c r="Q3" s="13" t="s">
        <v>5</v>
      </c>
      <c r="R3" s="9" t="s">
        <v>13</v>
      </c>
      <c r="S3" s="10" t="s">
        <v>14</v>
      </c>
      <c r="T3" s="11" t="s">
        <v>15</v>
      </c>
      <c r="U3" s="12"/>
      <c r="V3" s="13" t="s">
        <v>5</v>
      </c>
      <c r="W3" s="14" t="s">
        <v>16</v>
      </c>
      <c r="X3" s="15" t="s">
        <v>17</v>
      </c>
      <c r="Y3" s="16" t="s">
        <v>18</v>
      </c>
      <c r="Z3" s="17" t="s">
        <v>19</v>
      </c>
    </row>
    <row r="4" spans="1:27" x14ac:dyDescent="0.3">
      <c r="A4" s="19">
        <v>1</v>
      </c>
      <c r="B4" s="20" t="s">
        <v>20</v>
      </c>
      <c r="C4" s="21">
        <f>C5+C11</f>
        <v>-95</v>
      </c>
      <c r="D4" s="22">
        <f t="shared" ref="D4:E4" si="0">D5+D11</f>
        <v>-150</v>
      </c>
      <c r="E4" s="23">
        <f t="shared" si="0"/>
        <v>-125</v>
      </c>
      <c r="F4" s="24"/>
      <c r="G4" s="25"/>
      <c r="H4" s="21">
        <f t="shared" ref="H4:J4" si="1">H5+H11</f>
        <v>-95</v>
      </c>
      <c r="I4" s="22">
        <f t="shared" si="1"/>
        <v>-150</v>
      </c>
      <c r="J4" s="23">
        <f t="shared" si="1"/>
        <v>-125</v>
      </c>
      <c r="K4" s="24"/>
      <c r="L4" s="25"/>
      <c r="M4" s="21">
        <f t="shared" ref="M4:O4" si="2">M5+M11</f>
        <v>-95</v>
      </c>
      <c r="N4" s="22">
        <f t="shared" si="2"/>
        <v>-150</v>
      </c>
      <c r="O4" s="23">
        <f t="shared" si="2"/>
        <v>-125</v>
      </c>
      <c r="P4" s="24"/>
      <c r="Q4" s="25"/>
      <c r="R4" s="21">
        <f t="shared" ref="R4:X4" si="3">R5+R11</f>
        <v>-95</v>
      </c>
      <c r="S4" s="22">
        <f t="shared" si="3"/>
        <v>-150</v>
      </c>
      <c r="T4" s="23">
        <f t="shared" si="3"/>
        <v>-125</v>
      </c>
      <c r="U4" s="24"/>
      <c r="V4" s="25"/>
      <c r="W4" s="26"/>
      <c r="X4" s="27">
        <f t="shared" si="3"/>
        <v>244100</v>
      </c>
      <c r="Y4" s="23"/>
      <c r="Z4" s="28"/>
      <c r="AA4" s="29"/>
    </row>
    <row r="5" spans="1:27" ht="17.25" customHeight="1" x14ac:dyDescent="0.3">
      <c r="A5" s="30" t="s">
        <v>21</v>
      </c>
      <c r="B5" s="31" t="s">
        <v>22</v>
      </c>
      <c r="C5" s="32"/>
      <c r="D5" s="33"/>
      <c r="E5" s="34"/>
      <c r="F5" s="35"/>
      <c r="G5" s="36"/>
      <c r="H5" s="32"/>
      <c r="I5" s="33"/>
      <c r="J5" s="34"/>
      <c r="K5" s="35"/>
      <c r="L5" s="36"/>
      <c r="M5" s="32"/>
      <c r="N5" s="33"/>
      <c r="O5" s="34"/>
      <c r="P5" s="35"/>
      <c r="Q5" s="36"/>
      <c r="R5" s="32"/>
      <c r="S5" s="33"/>
      <c r="T5" s="34"/>
      <c r="U5" s="35"/>
      <c r="V5" s="36"/>
      <c r="W5" s="37"/>
      <c r="X5" s="38">
        <f t="shared" ref="X5" si="4">X7+X9</f>
        <v>245000</v>
      </c>
      <c r="Y5" s="34"/>
      <c r="Z5" s="39"/>
      <c r="AA5" s="29"/>
    </row>
    <row r="6" spans="1:27" s="50" customFormat="1" ht="9.75" customHeight="1" outlineLevel="1" x14ac:dyDescent="0.3">
      <c r="A6" s="40"/>
      <c r="B6" s="41" t="s">
        <v>23</v>
      </c>
      <c r="C6" s="42"/>
      <c r="D6" s="43"/>
      <c r="E6" s="44"/>
      <c r="F6" s="45"/>
      <c r="G6" s="46"/>
      <c r="H6" s="42"/>
      <c r="I6" s="43"/>
      <c r="J6" s="44"/>
      <c r="K6" s="45"/>
      <c r="L6" s="46"/>
      <c r="M6" s="42"/>
      <c r="N6" s="43"/>
      <c r="O6" s="44"/>
      <c r="P6" s="45"/>
      <c r="Q6" s="46"/>
      <c r="R6" s="42"/>
      <c r="S6" s="43"/>
      <c r="T6" s="44"/>
      <c r="U6" s="45"/>
      <c r="V6" s="46"/>
      <c r="W6" s="47"/>
      <c r="X6" s="48"/>
      <c r="Y6" s="44"/>
      <c r="Z6" s="49"/>
      <c r="AA6" s="29"/>
    </row>
    <row r="7" spans="1:27" ht="17.25" customHeight="1" outlineLevel="1" x14ac:dyDescent="0.3">
      <c r="A7" s="51" t="s">
        <v>24</v>
      </c>
      <c r="B7" s="52" t="s">
        <v>25</v>
      </c>
      <c r="C7" s="53"/>
      <c r="D7" s="54"/>
      <c r="E7" s="55"/>
      <c r="F7" s="56"/>
      <c r="G7" s="57"/>
      <c r="H7" s="53"/>
      <c r="I7" s="54"/>
      <c r="J7" s="55"/>
      <c r="K7" s="56"/>
      <c r="L7" s="57"/>
      <c r="M7" s="53"/>
      <c r="N7" s="54"/>
      <c r="O7" s="55"/>
      <c r="P7" s="56"/>
      <c r="Q7" s="57"/>
      <c r="R7" s="53">
        <v>18000</v>
      </c>
      <c r="S7" s="54">
        <v>23000</v>
      </c>
      <c r="T7" s="55">
        <v>25000</v>
      </c>
      <c r="U7" s="56"/>
      <c r="V7" s="57"/>
      <c r="W7" s="58"/>
      <c r="X7" s="59">
        <v>161000</v>
      </c>
      <c r="Y7" s="55"/>
      <c r="Z7" s="60"/>
      <c r="AA7" s="29"/>
    </row>
    <row r="8" spans="1:27" s="71" customFormat="1" outlineLevel="1" x14ac:dyDescent="0.3">
      <c r="A8" s="61"/>
      <c r="B8" s="62" t="s">
        <v>26</v>
      </c>
      <c r="C8" s="63"/>
      <c r="D8" s="64"/>
      <c r="E8" s="65"/>
      <c r="F8" s="66"/>
      <c r="G8" s="67"/>
      <c r="H8" s="63"/>
      <c r="I8" s="64"/>
      <c r="J8" s="65"/>
      <c r="K8" s="66"/>
      <c r="L8" s="67"/>
      <c r="M8" s="63"/>
      <c r="N8" s="64"/>
      <c r="O8" s="65"/>
      <c r="P8" s="66"/>
      <c r="Q8" s="67"/>
      <c r="R8" s="63"/>
      <c r="S8" s="64"/>
      <c r="T8" s="65"/>
      <c r="U8" s="66"/>
      <c r="V8" s="67"/>
      <c r="W8" s="68"/>
      <c r="X8" s="69"/>
      <c r="Y8" s="65"/>
      <c r="Z8" s="70"/>
      <c r="AA8" s="29"/>
    </row>
    <row r="9" spans="1:27" ht="18" customHeight="1" outlineLevel="1" x14ac:dyDescent="0.3">
      <c r="A9" s="51" t="s">
        <v>27</v>
      </c>
      <c r="B9" s="52" t="s">
        <v>28</v>
      </c>
      <c r="C9" s="53"/>
      <c r="D9" s="54"/>
      <c r="E9" s="55"/>
      <c r="F9" s="56"/>
      <c r="G9" s="57"/>
      <c r="H9" s="53"/>
      <c r="I9" s="54"/>
      <c r="J9" s="55"/>
      <c r="K9" s="56"/>
      <c r="L9" s="57"/>
      <c r="M9" s="53"/>
      <c r="N9" s="54"/>
      <c r="O9" s="55"/>
      <c r="P9" s="56"/>
      <c r="Q9" s="57"/>
      <c r="R9" s="53">
        <v>10000</v>
      </c>
      <c r="S9" s="54">
        <v>12000</v>
      </c>
      <c r="T9" s="55">
        <v>14000</v>
      </c>
      <c r="U9" s="56"/>
      <c r="V9" s="57"/>
      <c r="W9" s="58"/>
      <c r="X9" s="59">
        <v>84000</v>
      </c>
      <c r="Y9" s="55"/>
      <c r="Z9" s="60"/>
      <c r="AA9" s="29"/>
    </row>
    <row r="10" spans="1:27" s="71" customFormat="1" outlineLevel="1" x14ac:dyDescent="0.3">
      <c r="A10" s="72"/>
      <c r="B10" s="73" t="s">
        <v>26</v>
      </c>
      <c r="C10" s="74"/>
      <c r="D10" s="75"/>
      <c r="E10" s="76"/>
      <c r="F10" s="77"/>
      <c r="G10" s="78"/>
      <c r="H10" s="74"/>
      <c r="I10" s="75"/>
      <c r="J10" s="76"/>
      <c r="K10" s="77"/>
      <c r="L10" s="78"/>
      <c r="M10" s="74"/>
      <c r="N10" s="75"/>
      <c r="O10" s="76"/>
      <c r="P10" s="77"/>
      <c r="Q10" s="78"/>
      <c r="R10" s="74" t="e">
        <f t="shared" ref="R10:T10" si="5">R9/R5</f>
        <v>#DIV/0!</v>
      </c>
      <c r="S10" s="75" t="e">
        <f t="shared" si="5"/>
        <v>#DIV/0!</v>
      </c>
      <c r="T10" s="76" t="e">
        <f t="shared" si="5"/>
        <v>#DIV/0!</v>
      </c>
      <c r="U10" s="77"/>
      <c r="V10" s="78"/>
      <c r="W10" s="79"/>
      <c r="X10" s="80"/>
      <c r="Y10" s="76"/>
      <c r="Z10" s="81"/>
      <c r="AA10" s="29"/>
    </row>
    <row r="11" spans="1:27" ht="18.75" customHeight="1" x14ac:dyDescent="0.3">
      <c r="A11" s="82" t="s">
        <v>29</v>
      </c>
      <c r="B11" s="83" t="s">
        <v>30</v>
      </c>
      <c r="C11" s="84">
        <v>-95</v>
      </c>
      <c r="D11" s="85">
        <v>-150</v>
      </c>
      <c r="E11" s="86">
        <v>-125</v>
      </c>
      <c r="F11" s="87"/>
      <c r="G11" s="88"/>
      <c r="H11" s="84">
        <v>-95</v>
      </c>
      <c r="I11" s="85">
        <v>-150</v>
      </c>
      <c r="J11" s="86">
        <v>-125</v>
      </c>
      <c r="K11" s="87"/>
      <c r="L11" s="88"/>
      <c r="M11" s="84">
        <v>-95</v>
      </c>
      <c r="N11" s="85">
        <v>-150</v>
      </c>
      <c r="O11" s="86">
        <v>-125</v>
      </c>
      <c r="P11" s="87"/>
      <c r="Q11" s="88"/>
      <c r="R11" s="84">
        <v>-95</v>
      </c>
      <c r="S11" s="85">
        <v>-150</v>
      </c>
      <c r="T11" s="86">
        <v>-125</v>
      </c>
      <c r="U11" s="87"/>
      <c r="V11" s="88"/>
      <c r="W11" s="89"/>
      <c r="X11" s="90">
        <v>-900</v>
      </c>
      <c r="Y11" s="86"/>
      <c r="Z11" s="91"/>
      <c r="AA11" s="29"/>
    </row>
    <row r="12" spans="1:27" s="100" customFormat="1" x14ac:dyDescent="0.3">
      <c r="A12" s="72"/>
      <c r="B12" s="73" t="s">
        <v>31</v>
      </c>
      <c r="C12" s="92"/>
      <c r="D12" s="93"/>
      <c r="E12" s="94"/>
      <c r="F12" s="95"/>
      <c r="G12" s="96"/>
      <c r="H12" s="92"/>
      <c r="I12" s="93"/>
      <c r="J12" s="94"/>
      <c r="K12" s="95"/>
      <c r="L12" s="96"/>
      <c r="M12" s="92"/>
      <c r="N12" s="93"/>
      <c r="O12" s="94"/>
      <c r="P12" s="95"/>
      <c r="Q12" s="96"/>
      <c r="R12" s="92"/>
      <c r="S12" s="93"/>
      <c r="T12" s="94"/>
      <c r="U12" s="95"/>
      <c r="V12" s="96"/>
      <c r="W12" s="97"/>
      <c r="X12" s="98"/>
      <c r="Y12" s="94"/>
      <c r="Z12" s="81"/>
      <c r="AA12" s="99"/>
    </row>
    <row r="13" spans="1:27" x14ac:dyDescent="0.3">
      <c r="A13" s="19" t="s">
        <v>32</v>
      </c>
      <c r="B13" s="101" t="s">
        <v>33</v>
      </c>
      <c r="C13" s="102">
        <f>C15+C16</f>
        <v>-11900</v>
      </c>
      <c r="D13" s="103">
        <f t="shared" ref="D13:E13" si="6">D15+D16</f>
        <v>0</v>
      </c>
      <c r="E13" s="104">
        <f t="shared" si="6"/>
        <v>0</v>
      </c>
      <c r="F13" s="105"/>
      <c r="G13" s="25"/>
      <c r="H13" s="102">
        <f t="shared" ref="H13:J13" si="7">H15+H16</f>
        <v>0</v>
      </c>
      <c r="I13" s="103">
        <f t="shared" si="7"/>
        <v>0</v>
      </c>
      <c r="J13" s="104">
        <f t="shared" si="7"/>
        <v>0</v>
      </c>
      <c r="K13" s="105"/>
      <c r="L13" s="25"/>
      <c r="M13" s="102">
        <f t="shared" ref="M13:O13" si="8">M15+M16</f>
        <v>0</v>
      </c>
      <c r="N13" s="103">
        <f t="shared" si="8"/>
        <v>0</v>
      </c>
      <c r="O13" s="104">
        <f t="shared" si="8"/>
        <v>0</v>
      </c>
      <c r="P13" s="105"/>
      <c r="Q13" s="25"/>
      <c r="R13" s="102">
        <f t="shared" ref="R13:T13" si="9">R15+R16</f>
        <v>-16000</v>
      </c>
      <c r="S13" s="103">
        <f t="shared" si="9"/>
        <v>-22000</v>
      </c>
      <c r="T13" s="104">
        <f t="shared" si="9"/>
        <v>-25000</v>
      </c>
      <c r="U13" s="105"/>
      <c r="V13" s="25"/>
      <c r="W13" s="106"/>
      <c r="X13" s="107">
        <f t="shared" ref="X13" si="10">X15+X16</f>
        <v>-136300</v>
      </c>
      <c r="Y13" s="104"/>
      <c r="Z13" s="28"/>
      <c r="AA13" s="29"/>
    </row>
    <row r="14" spans="1:27" s="50" customFormat="1" ht="9.75" customHeight="1" outlineLevel="1" x14ac:dyDescent="0.3">
      <c r="A14" s="40"/>
      <c r="B14" s="41" t="s">
        <v>23</v>
      </c>
      <c r="C14" s="42"/>
      <c r="D14" s="43"/>
      <c r="E14" s="44"/>
      <c r="F14" s="45"/>
      <c r="G14" s="46"/>
      <c r="H14" s="42"/>
      <c r="I14" s="43"/>
      <c r="J14" s="44"/>
      <c r="K14" s="45"/>
      <c r="L14" s="46"/>
      <c r="M14" s="42"/>
      <c r="N14" s="43"/>
      <c r="O14" s="44"/>
      <c r="P14" s="45"/>
      <c r="Q14" s="46"/>
      <c r="R14" s="42"/>
      <c r="S14" s="43"/>
      <c r="T14" s="44"/>
      <c r="U14" s="45"/>
      <c r="V14" s="46"/>
      <c r="W14" s="47"/>
      <c r="X14" s="48"/>
      <c r="Y14" s="44"/>
      <c r="Z14" s="49"/>
      <c r="AA14" s="29"/>
    </row>
    <row r="15" spans="1:27" outlineLevel="1" x14ac:dyDescent="0.3">
      <c r="A15" s="51" t="s">
        <v>34</v>
      </c>
      <c r="B15" s="108" t="s">
        <v>35</v>
      </c>
      <c r="C15" s="109">
        <v>-8000</v>
      </c>
      <c r="D15" s="110"/>
      <c r="E15" s="111"/>
      <c r="F15" s="112"/>
      <c r="G15" s="57"/>
      <c r="H15" s="109"/>
      <c r="I15" s="110"/>
      <c r="J15" s="111"/>
      <c r="K15" s="112"/>
      <c r="L15" s="57"/>
      <c r="M15" s="109"/>
      <c r="N15" s="110"/>
      <c r="O15" s="111"/>
      <c r="P15" s="112"/>
      <c r="Q15" s="57"/>
      <c r="R15" s="109">
        <v>-11000</v>
      </c>
      <c r="S15" s="110">
        <v>-15500</v>
      </c>
      <c r="T15" s="111">
        <v>-17500</v>
      </c>
      <c r="U15" s="112"/>
      <c r="V15" s="57"/>
      <c r="W15" s="58"/>
      <c r="X15" s="113">
        <f>-95800</f>
        <v>-95800</v>
      </c>
      <c r="Y15" s="111"/>
      <c r="Z15" s="60"/>
      <c r="AA15" s="29"/>
    </row>
    <row r="16" spans="1:27" outlineLevel="1" x14ac:dyDescent="0.3">
      <c r="A16" s="114" t="s">
        <v>36</v>
      </c>
      <c r="B16" s="115" t="s">
        <v>37</v>
      </c>
      <c r="C16" s="116">
        <v>-3900</v>
      </c>
      <c r="D16" s="117"/>
      <c r="E16" s="118"/>
      <c r="F16" s="119"/>
      <c r="G16" s="120"/>
      <c r="H16" s="116"/>
      <c r="I16" s="117"/>
      <c r="J16" s="118"/>
      <c r="K16" s="119"/>
      <c r="L16" s="120"/>
      <c r="M16" s="116"/>
      <c r="N16" s="117"/>
      <c r="O16" s="118"/>
      <c r="P16" s="119"/>
      <c r="Q16" s="120"/>
      <c r="R16" s="116">
        <v>-5000</v>
      </c>
      <c r="S16" s="117">
        <v>-6500</v>
      </c>
      <c r="T16" s="118">
        <v>-7500</v>
      </c>
      <c r="U16" s="119"/>
      <c r="V16" s="120"/>
      <c r="W16" s="121"/>
      <c r="X16" s="122">
        <v>-40500</v>
      </c>
      <c r="Y16" s="118"/>
      <c r="Z16" s="123"/>
      <c r="AA16" s="29"/>
    </row>
    <row r="17" spans="1:27" s="4" customFormat="1" ht="14.4" x14ac:dyDescent="0.3">
      <c r="A17" s="124" t="s">
        <v>38</v>
      </c>
      <c r="B17" s="125" t="s">
        <v>39</v>
      </c>
      <c r="C17" s="126">
        <f>C4+C13</f>
        <v>-11995</v>
      </c>
      <c r="D17" s="127">
        <f t="shared" ref="D17:E17" si="11">D4+D13</f>
        <v>-150</v>
      </c>
      <c r="E17" s="128">
        <f t="shared" si="11"/>
        <v>-125</v>
      </c>
      <c r="F17" s="129"/>
      <c r="G17" s="130"/>
      <c r="H17" s="126">
        <f t="shared" ref="H17:J17" si="12">H4+H13</f>
        <v>-95</v>
      </c>
      <c r="I17" s="127">
        <f t="shared" si="12"/>
        <v>-150</v>
      </c>
      <c r="J17" s="128">
        <f t="shared" si="12"/>
        <v>-125</v>
      </c>
      <c r="K17" s="129"/>
      <c r="L17" s="130"/>
      <c r="M17" s="126">
        <f t="shared" ref="M17:O17" si="13">M4+M13</f>
        <v>-95</v>
      </c>
      <c r="N17" s="127">
        <f t="shared" si="13"/>
        <v>-150</v>
      </c>
      <c r="O17" s="128">
        <f t="shared" si="13"/>
        <v>-125</v>
      </c>
      <c r="P17" s="129"/>
      <c r="Q17" s="130"/>
      <c r="R17" s="126">
        <f t="shared" ref="R17:T17" si="14">R4+R13</f>
        <v>-16095</v>
      </c>
      <c r="S17" s="127">
        <f t="shared" si="14"/>
        <v>-22150</v>
      </c>
      <c r="T17" s="128">
        <f t="shared" si="14"/>
        <v>-25125</v>
      </c>
      <c r="U17" s="129"/>
      <c r="V17" s="130"/>
      <c r="W17" s="131"/>
      <c r="X17" s="126">
        <f t="shared" ref="X17" si="15">X4+X13</f>
        <v>107800</v>
      </c>
      <c r="Y17" s="128"/>
      <c r="Z17" s="132"/>
      <c r="AA17" s="29"/>
    </row>
    <row r="18" spans="1:27" s="71" customFormat="1" x14ac:dyDescent="0.3">
      <c r="A18" s="72"/>
      <c r="B18" s="133" t="s">
        <v>40</v>
      </c>
      <c r="C18" s="134">
        <f>C17/C$4</f>
        <v>126.26315789473684</v>
      </c>
      <c r="D18" s="135">
        <f t="shared" ref="D18:E18" si="16">D17/D$4</f>
        <v>1</v>
      </c>
      <c r="E18" s="136">
        <f t="shared" si="16"/>
        <v>1</v>
      </c>
      <c r="F18" s="137"/>
      <c r="G18" s="78"/>
      <c r="H18" s="134">
        <f t="shared" ref="H18:J18" si="17">H17/H$4</f>
        <v>1</v>
      </c>
      <c r="I18" s="135">
        <f t="shared" si="17"/>
        <v>1</v>
      </c>
      <c r="J18" s="136">
        <f t="shared" si="17"/>
        <v>1</v>
      </c>
      <c r="K18" s="137"/>
      <c r="L18" s="78"/>
      <c r="M18" s="134">
        <f>M17/M$4</f>
        <v>1</v>
      </c>
      <c r="N18" s="135"/>
      <c r="O18" s="136"/>
      <c r="P18" s="137"/>
      <c r="Q18" s="78"/>
      <c r="R18" s="134"/>
      <c r="S18" s="135"/>
      <c r="T18" s="136"/>
      <c r="U18" s="137"/>
      <c r="V18" s="78"/>
      <c r="W18" s="79"/>
      <c r="X18" s="138"/>
      <c r="Y18" s="136"/>
      <c r="Z18" s="81"/>
      <c r="AA18" s="29"/>
    </row>
    <row r="19" spans="1:27" s="50" customFormat="1" x14ac:dyDescent="0.3">
      <c r="A19" s="19" t="s">
        <v>41</v>
      </c>
      <c r="B19" s="101" t="s">
        <v>42</v>
      </c>
      <c r="C19" s="102">
        <f>SUM(C20:C28)</f>
        <v>-2947</v>
      </c>
      <c r="D19" s="103">
        <f t="shared" ref="D19:E19" si="18">SUM(D20:D28)</f>
        <v>-2910</v>
      </c>
      <c r="E19" s="104">
        <f t="shared" si="18"/>
        <v>-2932</v>
      </c>
      <c r="F19" s="105"/>
      <c r="G19" s="25"/>
      <c r="H19" s="102">
        <f t="shared" ref="H19:J19" si="19">SUM(H20:H28)</f>
        <v>-2930</v>
      </c>
      <c r="I19" s="103">
        <f t="shared" si="19"/>
        <v>-3248</v>
      </c>
      <c r="J19" s="104">
        <f t="shared" si="19"/>
        <v>-3101</v>
      </c>
      <c r="K19" s="105"/>
      <c r="L19" s="25"/>
      <c r="M19" s="102">
        <f t="shared" ref="M19:O19" si="20">SUM(M20:M28)</f>
        <v>-3430</v>
      </c>
      <c r="N19" s="103">
        <f t="shared" si="20"/>
        <v>-4090</v>
      </c>
      <c r="O19" s="104">
        <f t="shared" si="20"/>
        <v>-3422</v>
      </c>
      <c r="P19" s="105"/>
      <c r="Q19" s="25"/>
      <c r="R19" s="102">
        <f t="shared" ref="R19:X19" si="21">SUM(R20:R28)</f>
        <v>-4247</v>
      </c>
      <c r="S19" s="103">
        <f t="shared" si="21"/>
        <v>-5000</v>
      </c>
      <c r="T19" s="104">
        <f t="shared" si="21"/>
        <v>-4810</v>
      </c>
      <c r="U19" s="105"/>
      <c r="V19" s="25"/>
      <c r="W19" s="106"/>
      <c r="X19" s="107">
        <f t="shared" si="21"/>
        <v>-34000</v>
      </c>
      <c r="Y19" s="104"/>
      <c r="Z19" s="28"/>
      <c r="AA19" s="29"/>
    </row>
    <row r="20" spans="1:27" outlineLevel="1" x14ac:dyDescent="0.3">
      <c r="A20" s="82" t="s">
        <v>43</v>
      </c>
      <c r="B20" s="139" t="s">
        <v>44</v>
      </c>
      <c r="C20" s="84">
        <v>-1045</v>
      </c>
      <c r="D20" s="85">
        <v>-1045</v>
      </c>
      <c r="E20" s="86">
        <v>-1045</v>
      </c>
      <c r="F20" s="87"/>
      <c r="G20" s="140"/>
      <c r="H20" s="84">
        <v>-1100</v>
      </c>
      <c r="I20" s="85">
        <v>-1100</v>
      </c>
      <c r="J20" s="86">
        <v>-1100</v>
      </c>
      <c r="K20" s="87"/>
      <c r="L20" s="140"/>
      <c r="M20" s="84">
        <v>-1200</v>
      </c>
      <c r="N20" s="85">
        <v>-1200</v>
      </c>
      <c r="O20" s="86">
        <v>-1200</v>
      </c>
      <c r="P20" s="87"/>
      <c r="Q20" s="140"/>
      <c r="R20" s="84">
        <v>-1800</v>
      </c>
      <c r="S20" s="85">
        <v>-1800</v>
      </c>
      <c r="T20" s="86">
        <v>-1800</v>
      </c>
      <c r="U20" s="87"/>
      <c r="V20" s="140"/>
      <c r="W20" s="89"/>
      <c r="X20" s="90">
        <v>-13300</v>
      </c>
      <c r="Y20" s="86"/>
      <c r="Z20" s="49"/>
      <c r="AA20" s="29"/>
    </row>
    <row r="21" spans="1:27" outlineLevel="1" x14ac:dyDescent="0.3">
      <c r="A21" s="51" t="s">
        <v>45</v>
      </c>
      <c r="B21" s="108" t="s">
        <v>46</v>
      </c>
      <c r="C21" s="141">
        <v>-600</v>
      </c>
      <c r="D21" s="142">
        <v>-600</v>
      </c>
      <c r="E21" s="143">
        <v>-600</v>
      </c>
      <c r="F21" s="144"/>
      <c r="G21" s="57"/>
      <c r="H21" s="141">
        <v>-600</v>
      </c>
      <c r="I21" s="142">
        <v>-600</v>
      </c>
      <c r="J21" s="143">
        <v>-600</v>
      </c>
      <c r="K21" s="144"/>
      <c r="L21" s="57"/>
      <c r="M21" s="141">
        <v>-700</v>
      </c>
      <c r="N21" s="142">
        <v>-700</v>
      </c>
      <c r="O21" s="143">
        <v>-700</v>
      </c>
      <c r="P21" s="144"/>
      <c r="Q21" s="57"/>
      <c r="R21" s="141">
        <v>-700</v>
      </c>
      <c r="S21" s="142">
        <v>-1340</v>
      </c>
      <c r="T21" s="143">
        <v>-700</v>
      </c>
      <c r="U21" s="144"/>
      <c r="V21" s="57"/>
      <c r="W21" s="145"/>
      <c r="X21" s="146">
        <v>-7500</v>
      </c>
      <c r="Y21" s="143"/>
      <c r="Z21" s="147"/>
      <c r="AA21" s="29"/>
    </row>
    <row r="22" spans="1:27" outlineLevel="1" x14ac:dyDescent="0.3">
      <c r="A22" s="51" t="s">
        <v>47</v>
      </c>
      <c r="B22" s="108" t="s">
        <v>48</v>
      </c>
      <c r="C22" s="141">
        <v>-350</v>
      </c>
      <c r="D22" s="142">
        <v>-350</v>
      </c>
      <c r="E22" s="143">
        <v>-350</v>
      </c>
      <c r="F22" s="144"/>
      <c r="G22" s="57"/>
      <c r="H22" s="141">
        <v>-300</v>
      </c>
      <c r="I22" s="142">
        <v>-300</v>
      </c>
      <c r="J22" s="143">
        <v>-300</v>
      </c>
      <c r="K22" s="144"/>
      <c r="L22" s="57"/>
      <c r="M22" s="141">
        <v>-550</v>
      </c>
      <c r="N22" s="142">
        <v>-550</v>
      </c>
      <c r="O22" s="143">
        <v>-550</v>
      </c>
      <c r="P22" s="144"/>
      <c r="Q22" s="57"/>
      <c r="R22" s="141">
        <v>-700</v>
      </c>
      <c r="S22" s="142">
        <v>-700</v>
      </c>
      <c r="T22" s="143">
        <v>-700</v>
      </c>
      <c r="U22" s="144"/>
      <c r="V22" s="57"/>
      <c r="W22" s="145"/>
      <c r="X22" s="146">
        <v>-2300</v>
      </c>
      <c r="Y22" s="143"/>
      <c r="Z22" s="147"/>
      <c r="AA22" s="29"/>
    </row>
    <row r="23" spans="1:27" outlineLevel="1" x14ac:dyDescent="0.3">
      <c r="A23" s="51" t="s">
        <v>49</v>
      </c>
      <c r="B23" s="108" t="s">
        <v>50</v>
      </c>
      <c r="C23" s="141">
        <v>-245</v>
      </c>
      <c r="D23" s="142">
        <v>-245</v>
      </c>
      <c r="E23" s="143">
        <v>-245</v>
      </c>
      <c r="F23" s="144"/>
      <c r="G23" s="57"/>
      <c r="H23" s="141">
        <v>-280</v>
      </c>
      <c r="I23" s="142">
        <v>-280</v>
      </c>
      <c r="J23" s="143">
        <v>-280</v>
      </c>
      <c r="K23" s="144"/>
      <c r="L23" s="57"/>
      <c r="M23" s="141">
        <v>-300</v>
      </c>
      <c r="N23" s="142">
        <v>-450</v>
      </c>
      <c r="O23" s="143">
        <v>-300</v>
      </c>
      <c r="P23" s="144"/>
      <c r="Q23" s="57"/>
      <c r="R23" s="141">
        <v>-320</v>
      </c>
      <c r="S23" s="142">
        <v>-320</v>
      </c>
      <c r="T23" s="143">
        <v>-900</v>
      </c>
      <c r="U23" s="144"/>
      <c r="V23" s="57"/>
      <c r="W23" s="145"/>
      <c r="X23" s="146">
        <v>-3200</v>
      </c>
      <c r="Y23" s="143"/>
      <c r="Z23" s="147"/>
      <c r="AA23" s="29"/>
    </row>
    <row r="24" spans="1:27" outlineLevel="1" x14ac:dyDescent="0.3">
      <c r="A24" s="51" t="s">
        <v>51</v>
      </c>
      <c r="B24" s="108" t="s">
        <v>52</v>
      </c>
      <c r="C24" s="141">
        <v>-87</v>
      </c>
      <c r="D24" s="142">
        <v>-50</v>
      </c>
      <c r="E24" s="143">
        <v>-102</v>
      </c>
      <c r="F24" s="144"/>
      <c r="G24" s="57"/>
      <c r="H24" s="141">
        <v>-60</v>
      </c>
      <c r="I24" s="142">
        <v>-98</v>
      </c>
      <c r="J24" s="143">
        <v>-201</v>
      </c>
      <c r="K24" s="144"/>
      <c r="L24" s="57"/>
      <c r="M24" s="141">
        <v>-40</v>
      </c>
      <c r="N24" s="142">
        <v>-120</v>
      </c>
      <c r="O24" s="143">
        <v>-32</v>
      </c>
      <c r="P24" s="144"/>
      <c r="Q24" s="57"/>
      <c r="R24" s="141">
        <v>-87</v>
      </c>
      <c r="S24" s="142">
        <v>-230</v>
      </c>
      <c r="T24" s="143">
        <v>-100</v>
      </c>
      <c r="U24" s="144"/>
      <c r="V24" s="57"/>
      <c r="W24" s="145"/>
      <c r="X24" s="146">
        <v>-680</v>
      </c>
      <c r="Y24" s="143"/>
      <c r="Z24" s="147"/>
      <c r="AA24" s="29"/>
    </row>
    <row r="25" spans="1:27" outlineLevel="1" x14ac:dyDescent="0.3">
      <c r="A25" s="51" t="s">
        <v>53</v>
      </c>
      <c r="B25" s="108" t="s">
        <v>54</v>
      </c>
      <c r="C25" s="141">
        <v>-350</v>
      </c>
      <c r="D25" s="142">
        <v>-350</v>
      </c>
      <c r="E25" s="143">
        <v>-350</v>
      </c>
      <c r="F25" s="144"/>
      <c r="G25" s="57"/>
      <c r="H25" s="141">
        <v>-350</v>
      </c>
      <c r="I25" s="142">
        <v>-350</v>
      </c>
      <c r="J25" s="143">
        <v>-350</v>
      </c>
      <c r="K25" s="144"/>
      <c r="L25" s="57"/>
      <c r="M25" s="141">
        <v>-350</v>
      </c>
      <c r="N25" s="142">
        <v>-350</v>
      </c>
      <c r="O25" s="143">
        <v>-350</v>
      </c>
      <c r="P25" s="144"/>
      <c r="Q25" s="57"/>
      <c r="R25" s="141">
        <v>-350</v>
      </c>
      <c r="S25" s="142">
        <v>-350</v>
      </c>
      <c r="T25" s="143">
        <v>-350</v>
      </c>
      <c r="U25" s="144"/>
      <c r="V25" s="57"/>
      <c r="W25" s="145"/>
      <c r="X25" s="146">
        <v>-3900</v>
      </c>
      <c r="Y25" s="143"/>
      <c r="Z25" s="147"/>
      <c r="AA25" s="29"/>
    </row>
    <row r="26" spans="1:27" outlineLevel="1" x14ac:dyDescent="0.3">
      <c r="A26" s="51" t="s">
        <v>55</v>
      </c>
      <c r="B26" s="108" t="s">
        <v>56</v>
      </c>
      <c r="C26" s="141">
        <v>-170</v>
      </c>
      <c r="D26" s="142">
        <v>-170</v>
      </c>
      <c r="E26" s="143">
        <v>-170</v>
      </c>
      <c r="F26" s="144"/>
      <c r="G26" s="57"/>
      <c r="H26" s="141">
        <v>-170</v>
      </c>
      <c r="I26" s="142">
        <v>-420</v>
      </c>
      <c r="J26" s="143">
        <v>-170</v>
      </c>
      <c r="K26" s="144"/>
      <c r="L26" s="57"/>
      <c r="M26" s="141">
        <v>-170</v>
      </c>
      <c r="N26" s="142">
        <v>-630</v>
      </c>
      <c r="O26" s="143">
        <v>-170</v>
      </c>
      <c r="P26" s="144"/>
      <c r="Q26" s="57"/>
      <c r="R26" s="141">
        <v>-170</v>
      </c>
      <c r="S26" s="142">
        <v>-170</v>
      </c>
      <c r="T26" s="143">
        <v>-170</v>
      </c>
      <c r="U26" s="144"/>
      <c r="V26" s="57"/>
      <c r="W26" s="145"/>
      <c r="X26" s="146">
        <v>-2150</v>
      </c>
      <c r="Y26" s="143"/>
      <c r="Z26" s="147"/>
      <c r="AA26" s="29"/>
    </row>
    <row r="27" spans="1:27" outlineLevel="1" x14ac:dyDescent="0.3">
      <c r="A27" s="51" t="s">
        <v>57</v>
      </c>
      <c r="B27" s="108" t="s">
        <v>58</v>
      </c>
      <c r="C27" s="141">
        <v>-70</v>
      </c>
      <c r="D27" s="142">
        <v>-70</v>
      </c>
      <c r="E27" s="143">
        <v>-70</v>
      </c>
      <c r="F27" s="144"/>
      <c r="G27" s="57"/>
      <c r="H27" s="141">
        <v>-70</v>
      </c>
      <c r="I27" s="142">
        <v>-70</v>
      </c>
      <c r="J27" s="143">
        <v>-70</v>
      </c>
      <c r="K27" s="144"/>
      <c r="L27" s="57"/>
      <c r="M27" s="141">
        <v>-90</v>
      </c>
      <c r="N27" s="142">
        <v>-90</v>
      </c>
      <c r="O27" s="143">
        <v>-90</v>
      </c>
      <c r="P27" s="144"/>
      <c r="Q27" s="57"/>
      <c r="R27" s="141">
        <v>-90</v>
      </c>
      <c r="S27" s="142">
        <v>-90</v>
      </c>
      <c r="T27" s="143">
        <v>-90</v>
      </c>
      <c r="U27" s="144"/>
      <c r="V27" s="57"/>
      <c r="W27" s="145"/>
      <c r="X27" s="146">
        <v>-820</v>
      </c>
      <c r="Y27" s="143"/>
      <c r="Z27" s="147"/>
      <c r="AA27" s="29"/>
    </row>
    <row r="28" spans="1:27" outlineLevel="1" x14ac:dyDescent="0.3">
      <c r="A28" s="114" t="s">
        <v>59</v>
      </c>
      <c r="B28" s="115" t="s">
        <v>60</v>
      </c>
      <c r="C28" s="148">
        <v>-30</v>
      </c>
      <c r="D28" s="149">
        <v>-30</v>
      </c>
      <c r="E28" s="150">
        <v>0</v>
      </c>
      <c r="F28" s="151"/>
      <c r="G28" s="120"/>
      <c r="H28" s="148">
        <v>0</v>
      </c>
      <c r="I28" s="149">
        <v>-30</v>
      </c>
      <c r="J28" s="150">
        <v>-30</v>
      </c>
      <c r="K28" s="151"/>
      <c r="L28" s="120"/>
      <c r="M28" s="148">
        <v>-30</v>
      </c>
      <c r="N28" s="149">
        <v>0</v>
      </c>
      <c r="O28" s="150">
        <v>-30</v>
      </c>
      <c r="P28" s="151"/>
      <c r="Q28" s="120"/>
      <c r="R28" s="148">
        <v>-30</v>
      </c>
      <c r="S28" s="149">
        <v>0</v>
      </c>
      <c r="T28" s="150">
        <v>0</v>
      </c>
      <c r="U28" s="151"/>
      <c r="V28" s="120"/>
      <c r="W28" s="152"/>
      <c r="X28" s="153">
        <v>-150</v>
      </c>
      <c r="Y28" s="150"/>
      <c r="Z28" s="154"/>
      <c r="AA28" s="29"/>
    </row>
    <row r="29" spans="1:27" s="4" customFormat="1" ht="14.4" x14ac:dyDescent="0.3">
      <c r="A29" s="124" t="s">
        <v>61</v>
      </c>
      <c r="B29" s="125" t="s">
        <v>62</v>
      </c>
      <c r="C29" s="126">
        <f>C17+C19</f>
        <v>-14942</v>
      </c>
      <c r="D29" s="127">
        <f t="shared" ref="D29:E29" si="22">D17+D19</f>
        <v>-3060</v>
      </c>
      <c r="E29" s="128">
        <f t="shared" si="22"/>
        <v>-3057</v>
      </c>
      <c r="F29" s="129"/>
      <c r="G29" s="130"/>
      <c r="H29" s="126">
        <f t="shared" ref="H29:J29" si="23">H17+H19</f>
        <v>-3025</v>
      </c>
      <c r="I29" s="127">
        <f t="shared" si="23"/>
        <v>-3398</v>
      </c>
      <c r="J29" s="128">
        <f t="shared" si="23"/>
        <v>-3226</v>
      </c>
      <c r="K29" s="129"/>
      <c r="L29" s="130"/>
      <c r="M29" s="126">
        <f t="shared" ref="M29:O29" si="24">M17+M19</f>
        <v>-3525</v>
      </c>
      <c r="N29" s="127">
        <f t="shared" si="24"/>
        <v>-4240</v>
      </c>
      <c r="O29" s="128">
        <f t="shared" si="24"/>
        <v>-3547</v>
      </c>
      <c r="P29" s="129"/>
      <c r="Q29" s="130"/>
      <c r="R29" s="126">
        <f t="shared" ref="R29:T29" si="25">R17+R19</f>
        <v>-20342</v>
      </c>
      <c r="S29" s="127">
        <f t="shared" si="25"/>
        <v>-27150</v>
      </c>
      <c r="T29" s="128">
        <f t="shared" si="25"/>
        <v>-29935</v>
      </c>
      <c r="U29" s="129"/>
      <c r="V29" s="130"/>
      <c r="W29" s="131"/>
      <c r="X29" s="126">
        <f t="shared" ref="X29" si="26">X17+X19</f>
        <v>73800</v>
      </c>
      <c r="Y29" s="128"/>
      <c r="Z29" s="132"/>
      <c r="AA29" s="29"/>
    </row>
    <row r="30" spans="1:27" s="71" customFormat="1" x14ac:dyDescent="0.3">
      <c r="A30" s="72"/>
      <c r="B30" s="133" t="s">
        <v>63</v>
      </c>
      <c r="C30" s="134">
        <f>C29/C$4</f>
        <v>157.2842105263158</v>
      </c>
      <c r="D30" s="135">
        <f t="shared" ref="D30:E30" si="27">D29/D$4</f>
        <v>20.399999999999999</v>
      </c>
      <c r="E30" s="136">
        <f t="shared" si="27"/>
        <v>24.456</v>
      </c>
      <c r="F30" s="137"/>
      <c r="G30" s="78"/>
      <c r="H30" s="134">
        <f t="shared" ref="H30:J30" si="28">H29/H$4</f>
        <v>31.842105263157894</v>
      </c>
      <c r="I30" s="135">
        <f t="shared" si="28"/>
        <v>22.653333333333332</v>
      </c>
      <c r="J30" s="136">
        <f t="shared" si="28"/>
        <v>25.808</v>
      </c>
      <c r="K30" s="137"/>
      <c r="L30" s="78"/>
      <c r="M30" s="134">
        <f>M29/M$4</f>
        <v>37.10526315789474</v>
      </c>
      <c r="N30" s="135"/>
      <c r="O30" s="136"/>
      <c r="P30" s="137"/>
      <c r="Q30" s="78"/>
      <c r="R30" s="134"/>
      <c r="S30" s="135"/>
      <c r="T30" s="136"/>
      <c r="U30" s="137"/>
      <c r="V30" s="78"/>
      <c r="W30" s="79"/>
      <c r="X30" s="138"/>
      <c r="Y30" s="136"/>
      <c r="Z30" s="81"/>
      <c r="AA30" s="29"/>
    </row>
    <row r="31" spans="1:27" x14ac:dyDescent="0.3">
      <c r="A31" s="19" t="s">
        <v>64</v>
      </c>
      <c r="B31" s="101" t="s">
        <v>65</v>
      </c>
      <c r="C31" s="21">
        <f>SUM(C32:C35)</f>
        <v>-110</v>
      </c>
      <c r="D31" s="22">
        <f t="shared" ref="D31:E31" si="29">SUM(D32:D35)</f>
        <v>-110</v>
      </c>
      <c r="E31" s="23">
        <f t="shared" si="29"/>
        <v>-110</v>
      </c>
      <c r="F31" s="24"/>
      <c r="G31" s="25"/>
      <c r="H31" s="21">
        <f t="shared" ref="H31:J31" si="30">SUM(H32:H35)</f>
        <v>-110</v>
      </c>
      <c r="I31" s="22">
        <f t="shared" si="30"/>
        <v>-110</v>
      </c>
      <c r="J31" s="23">
        <f t="shared" si="30"/>
        <v>-110</v>
      </c>
      <c r="K31" s="24"/>
      <c r="L31" s="25"/>
      <c r="M31" s="21">
        <f t="shared" ref="M31:O31" si="31">SUM(M32:M35)</f>
        <v>-65</v>
      </c>
      <c r="N31" s="22">
        <f t="shared" si="31"/>
        <v>-105</v>
      </c>
      <c r="O31" s="23">
        <f t="shared" si="31"/>
        <v>-130</v>
      </c>
      <c r="P31" s="24"/>
      <c r="Q31" s="25"/>
      <c r="R31" s="21">
        <f t="shared" ref="R31:X31" si="32">SUM(R32:R35)</f>
        <v>-105</v>
      </c>
      <c r="S31" s="22">
        <f t="shared" si="32"/>
        <v>-71</v>
      </c>
      <c r="T31" s="23">
        <f t="shared" si="32"/>
        <v>-105</v>
      </c>
      <c r="U31" s="24"/>
      <c r="V31" s="25"/>
      <c r="W31" s="26"/>
      <c r="X31" s="27">
        <f t="shared" si="32"/>
        <v>-704</v>
      </c>
      <c r="Y31" s="23"/>
      <c r="Z31" s="28"/>
      <c r="AA31" s="29"/>
    </row>
    <row r="32" spans="1:27" outlineLevel="1" x14ac:dyDescent="0.3">
      <c r="A32" s="82" t="s">
        <v>66</v>
      </c>
      <c r="B32" s="139" t="s">
        <v>67</v>
      </c>
      <c r="C32" s="155">
        <v>35</v>
      </c>
      <c r="D32" s="156">
        <v>35</v>
      </c>
      <c r="E32" s="157">
        <v>35</v>
      </c>
      <c r="F32" s="158"/>
      <c r="G32" s="140"/>
      <c r="H32" s="155">
        <v>35</v>
      </c>
      <c r="I32" s="156">
        <v>35</v>
      </c>
      <c r="J32" s="157">
        <v>35</v>
      </c>
      <c r="K32" s="158"/>
      <c r="L32" s="140"/>
      <c r="M32" s="155">
        <v>35</v>
      </c>
      <c r="N32" s="156">
        <v>35</v>
      </c>
      <c r="O32" s="157">
        <v>35</v>
      </c>
      <c r="P32" s="158"/>
      <c r="Q32" s="140"/>
      <c r="R32" s="155">
        <v>35</v>
      </c>
      <c r="S32" s="156">
        <v>35</v>
      </c>
      <c r="T32" s="157">
        <v>35</v>
      </c>
      <c r="U32" s="158"/>
      <c r="V32" s="140"/>
      <c r="W32" s="159"/>
      <c r="X32" s="160">
        <v>320</v>
      </c>
      <c r="Y32" s="157"/>
      <c r="Z32" s="49"/>
      <c r="AA32" s="29"/>
    </row>
    <row r="33" spans="1:27" outlineLevel="1" x14ac:dyDescent="0.3">
      <c r="A33" s="51" t="s">
        <v>68</v>
      </c>
      <c r="B33" s="108" t="s">
        <v>69</v>
      </c>
      <c r="C33" s="161">
        <v>-120</v>
      </c>
      <c r="D33" s="162">
        <v>-120</v>
      </c>
      <c r="E33" s="163">
        <v>-120</v>
      </c>
      <c r="F33" s="164"/>
      <c r="G33" s="57"/>
      <c r="H33" s="161">
        <v>-120</v>
      </c>
      <c r="I33" s="162">
        <v>-120</v>
      </c>
      <c r="J33" s="163">
        <v>-120</v>
      </c>
      <c r="K33" s="164"/>
      <c r="L33" s="57"/>
      <c r="M33" s="161">
        <v>-120</v>
      </c>
      <c r="N33" s="162">
        <v>-120</v>
      </c>
      <c r="O33" s="163">
        <v>-120</v>
      </c>
      <c r="P33" s="164"/>
      <c r="Q33" s="57"/>
      <c r="R33" s="161">
        <v>-120</v>
      </c>
      <c r="S33" s="162">
        <v>-120</v>
      </c>
      <c r="T33" s="163">
        <v>-120</v>
      </c>
      <c r="U33" s="164"/>
      <c r="V33" s="57"/>
      <c r="W33" s="165"/>
      <c r="X33" s="166">
        <v>-965</v>
      </c>
      <c r="Y33" s="163"/>
      <c r="Z33" s="147"/>
      <c r="AA33" s="29"/>
    </row>
    <row r="34" spans="1:27" outlineLevel="1" x14ac:dyDescent="0.3">
      <c r="A34" s="51" t="s">
        <v>70</v>
      </c>
      <c r="B34" s="108" t="s">
        <v>71</v>
      </c>
      <c r="C34" s="161">
        <v>-25</v>
      </c>
      <c r="D34" s="162">
        <v>-25</v>
      </c>
      <c r="E34" s="163">
        <v>-25</v>
      </c>
      <c r="F34" s="164"/>
      <c r="G34" s="57"/>
      <c r="H34" s="161">
        <v>-25</v>
      </c>
      <c r="I34" s="162">
        <v>-25</v>
      </c>
      <c r="J34" s="163">
        <v>-25</v>
      </c>
      <c r="K34" s="164"/>
      <c r="L34" s="57"/>
      <c r="M34" s="161">
        <v>-20</v>
      </c>
      <c r="N34" s="162">
        <v>-20</v>
      </c>
      <c r="O34" s="163">
        <v>-20</v>
      </c>
      <c r="P34" s="164"/>
      <c r="Q34" s="57"/>
      <c r="R34" s="161">
        <v>-20</v>
      </c>
      <c r="S34" s="162">
        <v>-20</v>
      </c>
      <c r="T34" s="163">
        <v>-20</v>
      </c>
      <c r="U34" s="164"/>
      <c r="V34" s="57"/>
      <c r="W34" s="165"/>
      <c r="X34" s="166">
        <v>-80</v>
      </c>
      <c r="Y34" s="163"/>
      <c r="Z34" s="147"/>
      <c r="AA34" s="29"/>
    </row>
    <row r="35" spans="1:27" outlineLevel="1" x14ac:dyDescent="0.3">
      <c r="A35" s="114" t="s">
        <v>72</v>
      </c>
      <c r="B35" s="115" t="s">
        <v>73</v>
      </c>
      <c r="C35" s="167">
        <v>0</v>
      </c>
      <c r="D35" s="168">
        <v>0</v>
      </c>
      <c r="E35" s="169">
        <v>0</v>
      </c>
      <c r="F35" s="170"/>
      <c r="G35" s="120"/>
      <c r="H35" s="167">
        <v>0</v>
      </c>
      <c r="I35" s="168">
        <v>0</v>
      </c>
      <c r="J35" s="169">
        <v>0</v>
      </c>
      <c r="K35" s="170"/>
      <c r="L35" s="120"/>
      <c r="M35" s="167">
        <v>40</v>
      </c>
      <c r="N35" s="168">
        <v>0</v>
      </c>
      <c r="O35" s="169">
        <v>-25</v>
      </c>
      <c r="P35" s="170"/>
      <c r="Q35" s="120"/>
      <c r="R35" s="167">
        <v>0</v>
      </c>
      <c r="S35" s="168">
        <v>34</v>
      </c>
      <c r="T35" s="169">
        <v>0</v>
      </c>
      <c r="U35" s="170"/>
      <c r="V35" s="120"/>
      <c r="W35" s="171"/>
      <c r="X35" s="172">
        <v>21</v>
      </c>
      <c r="Y35" s="169"/>
      <c r="Z35" s="154"/>
      <c r="AA35" s="29"/>
    </row>
    <row r="36" spans="1:27" x14ac:dyDescent="0.3">
      <c r="A36" s="19" t="s">
        <v>74</v>
      </c>
      <c r="B36" s="101" t="s">
        <v>75</v>
      </c>
      <c r="C36" s="21">
        <v>-135</v>
      </c>
      <c r="D36" s="22">
        <v>-135</v>
      </c>
      <c r="E36" s="23">
        <v>-135</v>
      </c>
      <c r="F36" s="24"/>
      <c r="G36" s="25"/>
      <c r="H36" s="21">
        <v>-135</v>
      </c>
      <c r="I36" s="22">
        <v>-135</v>
      </c>
      <c r="J36" s="23">
        <v>-135</v>
      </c>
      <c r="K36" s="24"/>
      <c r="L36" s="25"/>
      <c r="M36" s="21">
        <v>-135</v>
      </c>
      <c r="N36" s="22">
        <v>-135</v>
      </c>
      <c r="O36" s="23">
        <v>-135</v>
      </c>
      <c r="P36" s="24"/>
      <c r="Q36" s="25"/>
      <c r="R36" s="21">
        <v>-135</v>
      </c>
      <c r="S36" s="22">
        <v>-135</v>
      </c>
      <c r="T36" s="23">
        <v>-135</v>
      </c>
      <c r="U36" s="24"/>
      <c r="V36" s="25"/>
      <c r="W36" s="26"/>
      <c r="X36" s="27">
        <v>-890</v>
      </c>
      <c r="Y36" s="23"/>
      <c r="Z36" s="28"/>
      <c r="AA36" s="29"/>
    </row>
    <row r="37" spans="1:27" x14ac:dyDescent="0.3">
      <c r="A37" s="19" t="s">
        <v>76</v>
      </c>
      <c r="B37" s="101" t="s">
        <v>77</v>
      </c>
      <c r="C37" s="21">
        <f>C38+C39</f>
        <v>58</v>
      </c>
      <c r="D37" s="22">
        <f t="shared" ref="D37:E37" si="33">D38+D39</f>
        <v>60</v>
      </c>
      <c r="E37" s="23">
        <f t="shared" si="33"/>
        <v>60</v>
      </c>
      <c r="F37" s="24"/>
      <c r="G37" s="25"/>
      <c r="H37" s="21">
        <f t="shared" ref="H37:J37" si="34">H38+H39</f>
        <v>56</v>
      </c>
      <c r="I37" s="22">
        <f t="shared" si="34"/>
        <v>52</v>
      </c>
      <c r="J37" s="23">
        <f t="shared" si="34"/>
        <v>60</v>
      </c>
      <c r="K37" s="24"/>
      <c r="L37" s="25"/>
      <c r="M37" s="21">
        <f t="shared" ref="M37:O37" si="35">M38+M39</f>
        <v>58</v>
      </c>
      <c r="N37" s="22">
        <f t="shared" si="35"/>
        <v>70</v>
      </c>
      <c r="O37" s="23">
        <f t="shared" si="35"/>
        <v>70</v>
      </c>
      <c r="P37" s="24"/>
      <c r="Q37" s="25"/>
      <c r="R37" s="21">
        <f t="shared" ref="R37:X37" si="36">R38+R39</f>
        <v>70</v>
      </c>
      <c r="S37" s="22">
        <f t="shared" si="36"/>
        <v>70</v>
      </c>
      <c r="T37" s="23">
        <f t="shared" si="36"/>
        <v>68</v>
      </c>
      <c r="U37" s="24"/>
      <c r="V37" s="25"/>
      <c r="W37" s="26"/>
      <c r="X37" s="27">
        <f t="shared" si="36"/>
        <v>507</v>
      </c>
      <c r="Y37" s="23"/>
      <c r="Z37" s="28"/>
      <c r="AA37" s="29"/>
    </row>
    <row r="38" spans="1:27" outlineLevel="1" x14ac:dyDescent="0.3">
      <c r="A38" s="82" t="s">
        <v>78</v>
      </c>
      <c r="B38" s="139" t="s">
        <v>79</v>
      </c>
      <c r="C38" s="155">
        <v>60</v>
      </c>
      <c r="D38" s="156">
        <v>60</v>
      </c>
      <c r="E38" s="157">
        <v>60</v>
      </c>
      <c r="F38" s="158"/>
      <c r="G38" s="140"/>
      <c r="H38" s="155">
        <v>60</v>
      </c>
      <c r="I38" s="156">
        <v>60</v>
      </c>
      <c r="J38" s="157">
        <v>60</v>
      </c>
      <c r="K38" s="158"/>
      <c r="L38" s="140"/>
      <c r="M38" s="155">
        <v>70</v>
      </c>
      <c r="N38" s="156">
        <v>70</v>
      </c>
      <c r="O38" s="157">
        <v>70</v>
      </c>
      <c r="P38" s="158"/>
      <c r="Q38" s="140"/>
      <c r="R38" s="155">
        <v>70</v>
      </c>
      <c r="S38" s="156">
        <v>70</v>
      </c>
      <c r="T38" s="157">
        <v>70</v>
      </c>
      <c r="U38" s="158"/>
      <c r="V38" s="140"/>
      <c r="W38" s="159"/>
      <c r="X38" s="160">
        <v>530</v>
      </c>
      <c r="Y38" s="157"/>
      <c r="Z38" s="49"/>
      <c r="AA38" s="29"/>
    </row>
    <row r="39" spans="1:27" outlineLevel="1" x14ac:dyDescent="0.3">
      <c r="A39" s="114" t="s">
        <v>80</v>
      </c>
      <c r="B39" s="115" t="s">
        <v>81</v>
      </c>
      <c r="C39" s="167">
        <v>-2</v>
      </c>
      <c r="D39" s="168">
        <v>0</v>
      </c>
      <c r="E39" s="169">
        <v>0</v>
      </c>
      <c r="F39" s="170"/>
      <c r="G39" s="120"/>
      <c r="H39" s="167">
        <v>-4</v>
      </c>
      <c r="I39" s="168">
        <v>-8</v>
      </c>
      <c r="J39" s="169">
        <v>0</v>
      </c>
      <c r="K39" s="170"/>
      <c r="L39" s="120"/>
      <c r="M39" s="167">
        <v>-12</v>
      </c>
      <c r="N39" s="168">
        <v>0</v>
      </c>
      <c r="O39" s="169">
        <v>0</v>
      </c>
      <c r="P39" s="170"/>
      <c r="Q39" s="120"/>
      <c r="R39" s="167">
        <v>0</v>
      </c>
      <c r="S39" s="168">
        <v>0</v>
      </c>
      <c r="T39" s="169">
        <v>-2</v>
      </c>
      <c r="U39" s="170"/>
      <c r="V39" s="120"/>
      <c r="W39" s="171"/>
      <c r="X39" s="172">
        <v>-23</v>
      </c>
      <c r="Y39" s="169"/>
      <c r="Z39" s="154"/>
      <c r="AA39" s="29"/>
    </row>
    <row r="40" spans="1:27" s="4" customFormat="1" ht="14.4" x14ac:dyDescent="0.3">
      <c r="A40" s="124" t="s">
        <v>82</v>
      </c>
      <c r="B40" s="125" t="s">
        <v>83</v>
      </c>
      <c r="C40" s="126">
        <f>C29+C31+C36+C37</f>
        <v>-15129</v>
      </c>
      <c r="D40" s="127">
        <f t="shared" ref="D40:E40" si="37">D29+D31+D36+D37</f>
        <v>-3245</v>
      </c>
      <c r="E40" s="128">
        <f t="shared" si="37"/>
        <v>-3242</v>
      </c>
      <c r="F40" s="129"/>
      <c r="G40" s="130"/>
      <c r="H40" s="126">
        <f t="shared" ref="H40:J40" si="38">H29+H31+H36+H37</f>
        <v>-3214</v>
      </c>
      <c r="I40" s="127">
        <f t="shared" si="38"/>
        <v>-3591</v>
      </c>
      <c r="J40" s="128">
        <f t="shared" si="38"/>
        <v>-3411</v>
      </c>
      <c r="K40" s="129"/>
      <c r="L40" s="130"/>
      <c r="M40" s="126">
        <f t="shared" ref="M40:O40" si="39">M29+M31+M36+M37</f>
        <v>-3667</v>
      </c>
      <c r="N40" s="127">
        <f t="shared" si="39"/>
        <v>-4410</v>
      </c>
      <c r="O40" s="128">
        <f t="shared" si="39"/>
        <v>-3742</v>
      </c>
      <c r="P40" s="129"/>
      <c r="Q40" s="130"/>
      <c r="R40" s="126">
        <f t="shared" ref="R40:T40" si="40">R29+R31+R36+R37</f>
        <v>-20512</v>
      </c>
      <c r="S40" s="127">
        <f t="shared" si="40"/>
        <v>-27286</v>
      </c>
      <c r="T40" s="128">
        <f t="shared" si="40"/>
        <v>-30107</v>
      </c>
      <c r="U40" s="129"/>
      <c r="V40" s="130"/>
      <c r="W40" s="131"/>
      <c r="X40" s="126">
        <f t="shared" ref="X40" si="41">X29+X31+X36+X37</f>
        <v>72713</v>
      </c>
      <c r="Y40" s="128"/>
      <c r="Z40" s="132"/>
      <c r="AA40" s="29"/>
    </row>
    <row r="41" spans="1:27" s="71" customFormat="1" x14ac:dyDescent="0.3">
      <c r="A41" s="72"/>
      <c r="B41" s="133" t="s">
        <v>84</v>
      </c>
      <c r="C41" s="134">
        <f>C40/C$4</f>
        <v>159.25263157894736</v>
      </c>
      <c r="D41" s="135">
        <f t="shared" ref="D41:E41" si="42">D40/D$4</f>
        <v>21.633333333333333</v>
      </c>
      <c r="E41" s="136">
        <f t="shared" si="42"/>
        <v>25.936</v>
      </c>
      <c r="F41" s="137"/>
      <c r="G41" s="78"/>
      <c r="H41" s="134">
        <f t="shared" ref="H41:J41" si="43">H40/H$4</f>
        <v>33.831578947368421</v>
      </c>
      <c r="I41" s="135">
        <f t="shared" si="43"/>
        <v>23.94</v>
      </c>
      <c r="J41" s="136">
        <f t="shared" si="43"/>
        <v>27.288</v>
      </c>
      <c r="K41" s="137"/>
      <c r="L41" s="78"/>
      <c r="M41" s="134"/>
      <c r="N41" s="135"/>
      <c r="O41" s="136"/>
      <c r="P41" s="137"/>
      <c r="Q41" s="78"/>
      <c r="R41" s="134"/>
      <c r="S41" s="135"/>
      <c r="T41" s="136"/>
      <c r="U41" s="137"/>
      <c r="V41" s="78"/>
      <c r="W41" s="79"/>
      <c r="X41" s="138"/>
      <c r="Y41" s="136"/>
      <c r="Z41" s="81"/>
      <c r="AA41" s="29"/>
    </row>
    <row r="42" spans="1:27" x14ac:dyDescent="0.3">
      <c r="A42" s="30" t="s">
        <v>85</v>
      </c>
      <c r="B42" s="173" t="s">
        <v>86</v>
      </c>
      <c r="C42" s="32">
        <v>-2150</v>
      </c>
      <c r="D42" s="33">
        <v>-2300</v>
      </c>
      <c r="E42" s="34">
        <v>-2000</v>
      </c>
      <c r="F42" s="35"/>
      <c r="G42" s="174"/>
      <c r="H42" s="32">
        <v>-1950</v>
      </c>
      <c r="I42" s="33">
        <v>-2200</v>
      </c>
      <c r="J42" s="34">
        <v>-1970</v>
      </c>
      <c r="K42" s="35"/>
      <c r="L42" s="174"/>
      <c r="M42" s="32">
        <v>-1800</v>
      </c>
      <c r="N42" s="33">
        <v>-2000</v>
      </c>
      <c r="O42" s="34">
        <v>-1820</v>
      </c>
      <c r="P42" s="35"/>
      <c r="Q42" s="174"/>
      <c r="R42" s="32">
        <v>-1760</v>
      </c>
      <c r="S42" s="33">
        <v>-1960</v>
      </c>
      <c r="T42" s="34">
        <v>-2200</v>
      </c>
      <c r="U42" s="35"/>
      <c r="V42" s="174"/>
      <c r="W42" s="37"/>
      <c r="X42" s="38">
        <v>-19230</v>
      </c>
      <c r="Y42" s="34"/>
      <c r="Z42" s="175"/>
      <c r="AA42" s="29"/>
    </row>
    <row r="43" spans="1:27" s="4" customFormat="1" ht="18" customHeight="1" thickBot="1" x14ac:dyDescent="0.35">
      <c r="A43" s="176" t="s">
        <v>87</v>
      </c>
      <c r="B43" s="177" t="s">
        <v>88</v>
      </c>
      <c r="C43" s="178"/>
      <c r="D43" s="179"/>
      <c r="E43" s="180"/>
      <c r="F43" s="181"/>
      <c r="G43" s="182"/>
      <c r="H43" s="178"/>
      <c r="I43" s="179"/>
      <c r="J43" s="180"/>
      <c r="K43" s="181"/>
      <c r="L43" s="182"/>
      <c r="M43" s="178"/>
      <c r="N43" s="179"/>
      <c r="O43" s="180"/>
      <c r="P43" s="181"/>
      <c r="Q43" s="182"/>
      <c r="R43" s="178"/>
      <c r="S43" s="179"/>
      <c r="T43" s="180"/>
      <c r="U43" s="181"/>
      <c r="V43" s="182"/>
      <c r="W43" s="183"/>
      <c r="X43" s="178"/>
      <c r="Y43" s="180"/>
      <c r="Z43" s="184"/>
      <c r="AA43" s="29"/>
    </row>
    <row r="44" spans="1:27" x14ac:dyDescent="0.3">
      <c r="C44" s="185"/>
      <c r="D44" s="185"/>
      <c r="E44" s="185"/>
      <c r="F44" s="186"/>
      <c r="H44" s="185"/>
      <c r="I44" s="185"/>
      <c r="J44" s="185"/>
      <c r="K44" s="186"/>
      <c r="M44" s="185"/>
      <c r="N44" s="185"/>
      <c r="O44" s="185"/>
      <c r="P44" s="186"/>
      <c r="R44" s="185"/>
      <c r="S44" s="185"/>
      <c r="T44" s="185"/>
      <c r="U44" s="186"/>
      <c r="W44" s="187"/>
      <c r="X44" s="186"/>
      <c r="Y44" s="185"/>
    </row>
    <row r="45" spans="1:27" ht="14.4" thickBot="1" x14ac:dyDescent="0.35">
      <c r="B45" s="4" t="s">
        <v>89</v>
      </c>
    </row>
    <row r="46" spans="1:27" s="4" customFormat="1" ht="20.25" customHeight="1" x14ac:dyDescent="0.3">
      <c r="A46" s="188"/>
      <c r="B46" s="189" t="s">
        <v>90</v>
      </c>
      <c r="C46" s="190">
        <f t="shared" ref="C46:F46" si="44">C43/C$4</f>
        <v>0</v>
      </c>
      <c r="D46" s="191">
        <f>D43/D$4</f>
        <v>0</v>
      </c>
      <c r="E46" s="191">
        <f t="shared" si="44"/>
        <v>0</v>
      </c>
      <c r="F46" s="192" t="e">
        <f t="shared" si="44"/>
        <v>#DIV/0!</v>
      </c>
      <c r="G46" s="193"/>
      <c r="H46" s="194">
        <f t="shared" ref="H46:J46" si="45">H43/H$4</f>
        <v>0</v>
      </c>
      <c r="I46" s="194">
        <f t="shared" si="45"/>
        <v>0</v>
      </c>
      <c r="J46" s="194">
        <f t="shared" si="45"/>
        <v>0</v>
      </c>
      <c r="K46" s="192" t="e">
        <f>K43/K$4</f>
        <v>#DIV/0!</v>
      </c>
      <c r="L46" s="193"/>
      <c r="M46" s="194">
        <f>M43/M$4</f>
        <v>0</v>
      </c>
      <c r="N46" s="194">
        <f>N43/N$4</f>
        <v>0</v>
      </c>
      <c r="O46" s="194">
        <f t="shared" ref="O46:P46" si="46">O43/O$4</f>
        <v>0</v>
      </c>
      <c r="P46" s="192" t="e">
        <f t="shared" si="46"/>
        <v>#DIV/0!</v>
      </c>
      <c r="Q46" s="193"/>
      <c r="R46" s="194">
        <f t="shared" ref="R46:X46" si="47">R43/R$4</f>
        <v>0</v>
      </c>
      <c r="S46" s="194">
        <f t="shared" si="47"/>
        <v>0</v>
      </c>
      <c r="T46" s="194">
        <f t="shared" si="47"/>
        <v>0</v>
      </c>
      <c r="U46" s="192" t="e">
        <f t="shared" si="47"/>
        <v>#DIV/0!</v>
      </c>
      <c r="V46" s="195"/>
      <c r="W46" s="196" t="e">
        <f t="shared" si="47"/>
        <v>#DIV/0!</v>
      </c>
      <c r="X46" s="197">
        <f t="shared" si="47"/>
        <v>0</v>
      </c>
      <c r="Y46" s="197" t="e">
        <f>W46-X46</f>
        <v>#DIV/0!</v>
      </c>
      <c r="Z46" s="197"/>
    </row>
    <row r="47" spans="1:27" s="4" customFormat="1" ht="20.25" customHeight="1" x14ac:dyDescent="0.3">
      <c r="A47" s="188"/>
      <c r="B47" s="198" t="s">
        <v>91</v>
      </c>
      <c r="C47" s="199">
        <f>C43-C42-C34-C36-C32-C38-C39</f>
        <v>2217</v>
      </c>
      <c r="D47" s="200">
        <f t="shared" ref="D47:F47" si="48">D43-D42-D34-D36-D32-D38-D39</f>
        <v>2365</v>
      </c>
      <c r="E47" s="200">
        <f t="shared" si="48"/>
        <v>2065</v>
      </c>
      <c r="F47" s="201">
        <f t="shared" si="48"/>
        <v>0</v>
      </c>
      <c r="G47" s="202" t="e">
        <f>F47/$W47</f>
        <v>#DIV/0!</v>
      </c>
      <c r="H47" s="200">
        <f t="shared" ref="H47:J47" si="49">H43-H42-H34-H36-H32-H38-H39</f>
        <v>2019</v>
      </c>
      <c r="I47" s="200">
        <f t="shared" si="49"/>
        <v>2273</v>
      </c>
      <c r="J47" s="200">
        <f t="shared" si="49"/>
        <v>2035</v>
      </c>
      <c r="K47" s="201">
        <f>K43-K42-K34-K36-K32-K38-K39</f>
        <v>0</v>
      </c>
      <c r="L47" s="202" t="e">
        <f>K47/$W47</f>
        <v>#DIV/0!</v>
      </c>
      <c r="M47" s="200">
        <f>M43-M42-M34-M36-M32-M38-M39</f>
        <v>1862</v>
      </c>
      <c r="N47" s="200">
        <f t="shared" ref="N47:P47" si="50">N43-N42-N34-N36-N32-N38-N39</f>
        <v>2050</v>
      </c>
      <c r="O47" s="200">
        <f t="shared" si="50"/>
        <v>1870</v>
      </c>
      <c r="P47" s="201">
        <f t="shared" si="50"/>
        <v>0</v>
      </c>
      <c r="Q47" s="202" t="e">
        <f>P47/$W47</f>
        <v>#DIV/0!</v>
      </c>
      <c r="R47" s="200">
        <f t="shared" ref="R47:X47" si="51">R43-R42-R34-R36-R32-R38-R39</f>
        <v>1810</v>
      </c>
      <c r="S47" s="200">
        <f t="shared" si="51"/>
        <v>2010</v>
      </c>
      <c r="T47" s="200">
        <f t="shared" si="51"/>
        <v>2252</v>
      </c>
      <c r="U47" s="201">
        <f t="shared" si="51"/>
        <v>0</v>
      </c>
      <c r="V47" s="203" t="e">
        <f>U47/$W47</f>
        <v>#DIV/0!</v>
      </c>
      <c r="W47" s="204">
        <f t="shared" si="51"/>
        <v>0</v>
      </c>
      <c r="X47" s="205">
        <f t="shared" si="51"/>
        <v>19373</v>
      </c>
      <c r="Y47" s="205">
        <f>W47-X47</f>
        <v>-19373</v>
      </c>
      <c r="Z47" s="206">
        <f>W47/X47</f>
        <v>0</v>
      </c>
    </row>
    <row r="48" spans="1:27" s="71" customFormat="1" ht="14.4" thickBot="1" x14ac:dyDescent="0.35">
      <c r="A48" s="207"/>
      <c r="B48" s="208" t="s">
        <v>92</v>
      </c>
      <c r="C48" s="209">
        <f>C47/C4</f>
        <v>-23.336842105263159</v>
      </c>
      <c r="D48" s="210">
        <f t="shared" ref="D48:F48" si="52">D47/D4</f>
        <v>-15.766666666666667</v>
      </c>
      <c r="E48" s="210">
        <f t="shared" si="52"/>
        <v>-16.52</v>
      </c>
      <c r="F48" s="211" t="e">
        <f t="shared" si="52"/>
        <v>#DIV/0!</v>
      </c>
      <c r="G48" s="212"/>
      <c r="H48" s="210">
        <f t="shared" ref="H48:K48" si="53">H47/H4</f>
        <v>-21.252631578947369</v>
      </c>
      <c r="I48" s="210">
        <f t="shared" si="53"/>
        <v>-15.153333333333334</v>
      </c>
      <c r="J48" s="210">
        <f t="shared" si="53"/>
        <v>-16.28</v>
      </c>
      <c r="K48" s="211" t="e">
        <f t="shared" si="53"/>
        <v>#DIV/0!</v>
      </c>
      <c r="L48" s="212"/>
      <c r="M48" s="210">
        <f t="shared" ref="M48:P48" si="54">M47/M4</f>
        <v>-19.600000000000001</v>
      </c>
      <c r="N48" s="210">
        <f t="shared" si="54"/>
        <v>-13.666666666666666</v>
      </c>
      <c r="O48" s="210">
        <f t="shared" si="54"/>
        <v>-14.96</v>
      </c>
      <c r="P48" s="211" t="e">
        <f t="shared" si="54"/>
        <v>#DIV/0!</v>
      </c>
      <c r="Q48" s="212"/>
      <c r="R48" s="210">
        <f t="shared" ref="R48:U48" si="55">R47/R4</f>
        <v>-19.05263157894737</v>
      </c>
      <c r="S48" s="210">
        <f t="shared" si="55"/>
        <v>-13.4</v>
      </c>
      <c r="T48" s="210">
        <f t="shared" si="55"/>
        <v>-18.015999999999998</v>
      </c>
      <c r="U48" s="211" t="e">
        <f t="shared" si="55"/>
        <v>#DIV/0!</v>
      </c>
      <c r="V48" s="213"/>
      <c r="W48" s="214" t="e">
        <f>W47/W4</f>
        <v>#DIV/0!</v>
      </c>
      <c r="X48" s="215">
        <f>X47/X4</f>
        <v>7.9365014338385914E-2</v>
      </c>
      <c r="Y48" s="215" t="e">
        <f>W48-X48</f>
        <v>#DIV/0!</v>
      </c>
      <c r="Z48" s="215"/>
      <c r="AA48" s="29"/>
    </row>
    <row r="49" spans="11:11" x14ac:dyDescent="0.3">
      <c r="K49" s="216"/>
    </row>
  </sheetData>
  <pageMargins left="0.7" right="0.7" top="0.75" bottom="0.75" header="0.3" footer="0.3"/>
  <pageSetup orientation="portrait" r:id="rId1"/>
  <ignoredErrors>
    <ignoredError sqref="A7 A9" twoDigitTextYear="1"/>
    <ignoredError sqref="A13 A17 A19:A29 A31:A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ОФР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Пользователь</cp:lastModifiedBy>
  <dcterms:created xsi:type="dcterms:W3CDTF">2022-01-11T12:21:31Z</dcterms:created>
  <dcterms:modified xsi:type="dcterms:W3CDTF">2025-11-12T14:48:20Z</dcterms:modified>
</cp:coreProperties>
</file>